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55" windowHeight="6735" tabRatio="853" activeTab="0"/>
  </bookViews>
  <sheets>
    <sheet name="DETAILS" sheetId="1" r:id="rId1"/>
    <sheet name="ANEXER" sheetId="2" r:id="rId2"/>
    <sheet name="VIKALP -2  FORM (NEW)" sheetId="3" r:id="rId3"/>
    <sheet name="INCOM CACLULATION" sheetId="4" r:id="rId4"/>
    <sheet name="DECLARATION" sheetId="5" r:id="rId5"/>
    <sheet name="FORM-16" sheetId="6" r:id="rId6"/>
  </sheets>
  <definedNames>
    <definedName name="_xlnm.Print_Area" localSheetId="1">'ANEXER'!$A$1:$Y$27</definedName>
    <definedName name="_xlnm.Print_Area" localSheetId="4">'DECLARATION'!$A$1:$K$46</definedName>
    <definedName name="_xlnm.Print_Area" localSheetId="5">'FORM-16'!$A$1:$J$169</definedName>
    <definedName name="_xlnm.Print_Area" localSheetId="3">'INCOM CACLULATION'!$A$1:$H$93</definedName>
    <definedName name="_xlnm.Print_Area" localSheetId="2">'VIKALP -2  FORM (NEW)'!$A$1:$H$30</definedName>
  </definedNames>
  <calcPr fullCalcOnLoad="1" fullPrecision="0"/>
</workbook>
</file>

<file path=xl/sharedStrings.xml><?xml version="1.0" encoding="utf-8"?>
<sst xmlns="http://schemas.openxmlformats.org/spreadsheetml/2006/main" count="515" uniqueCount="466">
  <si>
    <t>Male</t>
  </si>
  <si>
    <t>Female</t>
  </si>
  <si>
    <t>(a)  Section  80 C</t>
  </si>
  <si>
    <t>Cheque /Chalan
DD No. 
 ( if  any )</t>
  </si>
  <si>
    <t>DEP.CECRETARY</t>
  </si>
  <si>
    <t>CECRETARY</t>
  </si>
  <si>
    <t>OFFICER</t>
  </si>
  <si>
    <t>Total 
Tax   Deposited     Rs.</t>
  </si>
  <si>
    <t>Educatio
    Cass      Rs.</t>
  </si>
  <si>
    <t>TDS
 RS.</t>
  </si>
  <si>
    <t>BSR   Code 
 Of  Bank
 Branch</t>
  </si>
  <si>
    <t>Transfer  voucherchallan Identtification No.</t>
  </si>
  <si>
    <t>I</t>
  </si>
  <si>
    <t xml:space="preserve">    Date:- </t>
  </si>
  <si>
    <t xml:space="preserve">  Place :-  </t>
  </si>
  <si>
    <t>A.D.I.</t>
  </si>
  <si>
    <t>EDU.ISP.</t>
  </si>
  <si>
    <t>DEP.COLLECTOR</t>
  </si>
  <si>
    <t>COLLECTOR</t>
  </si>
  <si>
    <t>MANAGER</t>
  </si>
  <si>
    <t>D.E.O.</t>
  </si>
  <si>
    <t>HEAD MASTER</t>
  </si>
  <si>
    <t>PRESIDENT</t>
  </si>
  <si>
    <t>(1)</t>
  </si>
  <si>
    <t>(2)</t>
  </si>
  <si>
    <t>(3)</t>
  </si>
  <si>
    <t>(4)</t>
  </si>
  <si>
    <t>(5)</t>
  </si>
  <si>
    <t>(6)</t>
  </si>
  <si>
    <t xml:space="preserve">                                    House Rate Allowance _ _  </t>
  </si>
  <si>
    <t>exempt under section 10_Transport Allowance _ _ _</t>
  </si>
  <si>
    <t>NIL</t>
  </si>
  <si>
    <t xml:space="preserve">   Certificate under section 203 of the Income Tax Act,1961 for the tax deducted at source from</t>
  </si>
  <si>
    <t>Income chargeable under the head "salaries"</t>
  </si>
  <si>
    <t>Name and address of the employer</t>
  </si>
  <si>
    <t xml:space="preserve">   Name &amp; Designation of the Employee</t>
  </si>
  <si>
    <t>Pan Of The Deductor</t>
  </si>
  <si>
    <t>Tan No Of The Deductor</t>
  </si>
  <si>
    <t xml:space="preserve">    Pan No. Of The Employee</t>
  </si>
  <si>
    <t>Acknowledgement Nos. Of All Quarterly Statement Of The TDS Under Sub-Section (3) Of Section 200 as Provided by TIN Facilitation Centre Of  NSDL Web-site</t>
  </si>
  <si>
    <t>PERIOD</t>
  </si>
  <si>
    <t xml:space="preserve">ASSESSMENT  YEAR :                       </t>
  </si>
  <si>
    <t>FROM</t>
  </si>
  <si>
    <t>TO</t>
  </si>
  <si>
    <t>Quarter</t>
  </si>
  <si>
    <t>Acknowledgement No.</t>
  </si>
  <si>
    <t>-</t>
  </si>
  <si>
    <t>Gross Salary_ _ _ _ _ _ _ _ _ _ _  _</t>
  </si>
  <si>
    <t>(a) salary as per provisions contained in</t>
  </si>
  <si>
    <t xml:space="preserve">    section 17 (1).............................</t>
  </si>
  <si>
    <t>(b) value of perquisites under section 17(2) (as</t>
  </si>
  <si>
    <t xml:space="preserve">    per form No.12BA,wherever applicable)................</t>
  </si>
  <si>
    <t>(c)Profits in lieu of selery under section 17(3)(as</t>
  </si>
  <si>
    <t xml:space="preserve">    per Form No.12 BA, wherever apllicable).. </t>
  </si>
  <si>
    <t>(d) Total ..............................</t>
  </si>
  <si>
    <t xml:space="preserve">Less:Allowances to the extent </t>
  </si>
  <si>
    <t>BALANCE (1-2) _ _ _ _ _ _ _ _ _ _ _ _ _   _ _</t>
  </si>
  <si>
    <t>(a) Entertainment  allowance</t>
  </si>
  <si>
    <t>(b) Tax on employment</t>
  </si>
  <si>
    <t>Aggregate of 4 (a tob) _ _ _ _ _ _ _ _ _ _</t>
  </si>
  <si>
    <t>INCOME CHARGEABLE UNDER</t>
  </si>
  <si>
    <t>THE HEAD OF "SALARIES" (3-5)</t>
  </si>
  <si>
    <t xml:space="preserve">GROSS TOTAL INCOME ( 6 + 7 ) _ _ _ </t>
  </si>
  <si>
    <t>GROSS</t>
  </si>
  <si>
    <t>DEDUCTIBLE</t>
  </si>
  <si>
    <t>(A) Section  80C,  80 CCC,  and 80 CCD</t>
  </si>
  <si>
    <t>AMOUNT</t>
  </si>
  <si>
    <t>(b) Section  80 CCC ...........................</t>
  </si>
  <si>
    <t>amount deductible under the three sections, i.e. 80C, 80CCC and 80CCD ,shall not exceed one lakh rupees]</t>
  </si>
  <si>
    <t>( P.T.O.)</t>
  </si>
  <si>
    <t>(B) Other Sections ( for e.g. 80D, 80U,80G,80E etc.)</t>
  </si>
  <si>
    <t>QUALIFYING</t>
  </si>
  <si>
    <t xml:space="preserve">     (Under chapter VI - A)</t>
  </si>
  <si>
    <t>GROSS AMOUNT</t>
  </si>
  <si>
    <t>DlC,F DF8[</t>
  </si>
  <si>
    <t>;FDFgI DF8[</t>
  </si>
  <si>
    <t xml:space="preserve">Aggregate of deductible amount under </t>
  </si>
  <si>
    <t>chapter  VI-A [ col .9 (A) + (B) ] :..............</t>
  </si>
  <si>
    <t>TOTAL INCOME  ( 8 - 10)</t>
  </si>
  <si>
    <t>COMMISSIONER</t>
  </si>
  <si>
    <t>TAX  ON TOTAL INCOME .......</t>
  </si>
  <si>
    <t>EDUCATION CESS ( on tax at Sr. No. 12</t>
  </si>
  <si>
    <t>RELIEF  UNDER SECTION 89 ( attach details )</t>
  </si>
  <si>
    <t xml:space="preserve">              (b) Tax paid by the employer on behalf  </t>
  </si>
  <si>
    <t xml:space="preserve">                    of the employee u/s 192 (1 A) on</t>
  </si>
  <si>
    <t xml:space="preserve">                    perquisites u/s 17 (2) ....................................</t>
  </si>
  <si>
    <t>Sr.  NO</t>
  </si>
  <si>
    <t>Surcharge    Rs.</t>
  </si>
  <si>
    <t>Total</t>
  </si>
  <si>
    <t>DEDUCTIONS:-</t>
  </si>
  <si>
    <t>ADD : Any other income  reporetd by the</t>
  </si>
  <si>
    <t xml:space="preserve">DEDUCTIONS  UNDER CHAPTER VI - A :-  </t>
  </si>
  <si>
    <t>[Note : (1)  Aggregate  amount deductible under section 80c shall not exceed one lakh rupees (2) Aggregate</t>
  </si>
  <si>
    <r>
      <t>LESS:</t>
    </r>
    <r>
      <rPr>
        <sz val="10"/>
        <rFont val="Arial"/>
        <family val="0"/>
      </rPr>
      <t xml:space="preserve"> (a) Tax deducted at source u/s 192 (1)</t>
    </r>
  </si>
  <si>
    <t xml:space="preserve">Full Name :  </t>
  </si>
  <si>
    <t>T.D.O.</t>
  </si>
  <si>
    <t>MAMLATDAR</t>
  </si>
  <si>
    <t>DEP.ENGINEER</t>
  </si>
  <si>
    <t>ENGINEER</t>
  </si>
  <si>
    <t>MED.OFFICER</t>
  </si>
  <si>
    <t>INCOME YEAR :-</t>
  </si>
  <si>
    <t>ASSESSMENT YEAR:-</t>
  </si>
  <si>
    <t>NAME:-</t>
  </si>
  <si>
    <t>DESIGNATION :-</t>
  </si>
  <si>
    <t>TOTAL</t>
  </si>
  <si>
    <t>(SIGNATURE OF GOVT.SERVANT)</t>
  </si>
  <si>
    <t>GPF / CPF</t>
  </si>
  <si>
    <t>TAX  ON TOTAL INCOME ( 12-13 )</t>
  </si>
  <si>
    <t xml:space="preserve">  ( designation )   do   hereby    certify   that   a   sum</t>
  </si>
  <si>
    <t xml:space="preserve">Working in     </t>
  </si>
  <si>
    <t xml:space="preserve">              of Rs     </t>
  </si>
  <si>
    <t xml:space="preserve">(in word)has been deducted at  </t>
  </si>
  <si>
    <t xml:space="preserve">           source and paid to the credit of the Central Government. Further certified  that  the above information given </t>
  </si>
  <si>
    <t xml:space="preserve">           above is true and correct besed on the book of account, documents and other available  records.</t>
  </si>
  <si>
    <t>Date of which TaxDeposited                (dd / mm / yy)</t>
  </si>
  <si>
    <t>N.S.C.  TOTAL</t>
  </si>
  <si>
    <t xml:space="preserve">          Designation :</t>
  </si>
  <si>
    <t>CREATED  BY :-  JAGATIYA  RAJANIKANT  M.    9714646456</t>
  </si>
  <si>
    <t xml:space="preserve"> son/daughter  of</t>
  </si>
  <si>
    <t xml:space="preserve">TAX PAYBLE(18-19)/REFUNDABLE(19-18) </t>
  </si>
  <si>
    <t>SCHOOL ADDRESS</t>
  </si>
  <si>
    <t xml:space="preserve">SCHOOL NAME </t>
  </si>
  <si>
    <t>PAN:-</t>
  </si>
  <si>
    <t xml:space="preserve">                         ............                                                     ........</t>
  </si>
  <si>
    <t>(1)       G. P. F./ CPF ........................................................................</t>
  </si>
  <si>
    <t>(2)     P.P.F.      .................................................................................</t>
  </si>
  <si>
    <t>(3)    L. I. C. ......................................................................................</t>
  </si>
  <si>
    <t>(4)    P.L.I………………………………………………………….</t>
  </si>
  <si>
    <t>(5)     GROUP INSURANCE  ....................................................</t>
  </si>
  <si>
    <t>(6)    ULIP  PRIMIUM……………………………...…………..</t>
  </si>
  <si>
    <t>(7)     N.S.C  ....................................................................................</t>
  </si>
  <si>
    <t>(8)    N.S.C..Intrest Reinvest…………………………………..</t>
  </si>
  <si>
    <t>(9)   HOME LOAN principal ………………………… ...….</t>
  </si>
  <si>
    <t>(10)   N.S.S. PRINCIPAL …………...…………………………</t>
  </si>
  <si>
    <t>(11)  LIC  JIVANDHARA…………………………………………</t>
  </si>
  <si>
    <t>(12)  LIC  JIVAN AKSHAY ……………………………………..</t>
  </si>
  <si>
    <t>(13) E.L.L.S INVEST………………………………..</t>
  </si>
  <si>
    <t>(14) HOME LOAN A/C SCEAM INVEST…………………….</t>
  </si>
  <si>
    <t>(15) TUTION  FEE…………………………………..</t>
  </si>
  <si>
    <t>(16) SHARE - DIBENCHAR INVEST.…………………………..</t>
  </si>
  <si>
    <t>(17)  PENSION  FUND…………………………………………….</t>
  </si>
  <si>
    <t>(19)  BANK TERM DEPOSITE</t>
  </si>
  <si>
    <t>(20)  P.O. TIME DEPOSITE</t>
  </si>
  <si>
    <t>(21)  SENIOR CITIZEN SEVING  INVEST</t>
  </si>
  <si>
    <t xml:space="preserve">(22) SUKANYA SAMRUDHDHI </t>
  </si>
  <si>
    <t>(a)  TOTAL (1 ) to (23)  [ section 80 c ]</t>
  </si>
  <si>
    <t>.(23)</t>
  </si>
  <si>
    <t xml:space="preserve"> (a) Section...........  80 D</t>
  </si>
  <si>
    <t xml:space="preserve"> (b) Section...........  80 DD</t>
  </si>
  <si>
    <t xml:space="preserve"> (c) Section............ 80 DDB</t>
  </si>
  <si>
    <t xml:space="preserve"> (d) Section............ 80 E</t>
  </si>
  <si>
    <t xml:space="preserve"> (e) Section............ 80 EE</t>
  </si>
  <si>
    <t xml:space="preserve"> (f) Section..............80 G</t>
  </si>
  <si>
    <t xml:space="preserve"> (g) Section..............80 TTA</t>
  </si>
  <si>
    <t xml:space="preserve"> (h) Section............ 80 U</t>
  </si>
  <si>
    <t xml:space="preserve"> (i)TOTAL :(a) to (h) [ Other section   ]  </t>
  </si>
  <si>
    <t>TAX  PAYABLE ( 14+15 )</t>
  </si>
  <si>
    <t>TAX PAYABLE ( 16-17 )</t>
  </si>
  <si>
    <t xml:space="preserve"> (h) Section..............80 TTB</t>
  </si>
  <si>
    <t xml:space="preserve">                                    Standard Dedction ___</t>
  </si>
  <si>
    <t>and surcharge at Sr. No 13)  4%</t>
  </si>
  <si>
    <t xml:space="preserve"> (f) Section............ 80 EEA</t>
  </si>
  <si>
    <r>
      <t xml:space="preserve">(c) Section  80 CCD </t>
    </r>
    <r>
      <rPr>
        <sz val="8"/>
        <rFont val="Book Antiqua"/>
        <family val="1"/>
      </rPr>
      <t>( NATIONAL PENSION SCEAM)</t>
    </r>
  </si>
  <si>
    <t>(18)  NPS   ( NEW PENSION SCEAM)…………………………….</t>
  </si>
  <si>
    <t>તાલુકો :-</t>
  </si>
  <si>
    <t>જિલ્લો :-</t>
  </si>
  <si>
    <t xml:space="preserve">વાર્ષીક પગાર સ્લીપ - </t>
  </si>
  <si>
    <t xml:space="preserve">ક્રમ </t>
  </si>
  <si>
    <t xml:space="preserve">પેઇડ ઇન માસ </t>
  </si>
  <si>
    <t>મોંઘવારી</t>
  </si>
  <si>
    <t xml:space="preserve">ઘરભાડું </t>
  </si>
  <si>
    <t xml:space="preserve">સીટી એલા. </t>
  </si>
  <si>
    <t>મેડીકલ એલા.</t>
  </si>
  <si>
    <t>ટ્રાન્સપોર્ટ એલા.</t>
  </si>
  <si>
    <t xml:space="preserve">પગાર વિગત </t>
  </si>
  <si>
    <t>હેડ એલા॰</t>
  </si>
  <si>
    <t>કેશ એલા.</t>
  </si>
  <si>
    <t>અન્ય એલા.</t>
  </si>
  <si>
    <t xml:space="preserve">મોંઘવારી એરીયર્સ </t>
  </si>
  <si>
    <t xml:space="preserve">અન્ય એરીયર્સ </t>
  </si>
  <si>
    <t xml:space="preserve">ગ્રોસ પગાર </t>
  </si>
  <si>
    <t xml:space="preserve">જુથ વીમો </t>
  </si>
  <si>
    <t xml:space="preserve">વ્યવસાય વેરો </t>
  </si>
  <si>
    <t xml:space="preserve">મકાન લોન પ્રિન્સીપલ </t>
  </si>
  <si>
    <t xml:space="preserve">મકાન લોન વ્યાજ </t>
  </si>
  <si>
    <t xml:space="preserve">આવક વેરો </t>
  </si>
  <si>
    <t xml:space="preserve">કુલ કપાત </t>
  </si>
  <si>
    <t xml:space="preserve">નેટ પગાર </t>
  </si>
  <si>
    <t xml:space="preserve">કપાત વિગત </t>
  </si>
  <si>
    <t xml:space="preserve">અંધ કે દિવ્યાંગ કર્મચારીને મહત્તમ બાદ મળવાપાત્ર વાર્ષિક ટ્રાન્સપોર્ટ એલાઉન્સ  </t>
  </si>
  <si>
    <t>નીચે લીલા રંગના સેલ એટલેકે બોક્સમાં જ માહિતી પુરવી</t>
  </si>
  <si>
    <t xml:space="preserve">કચેરીનું નામ </t>
  </si>
  <si>
    <t xml:space="preserve">સરનામું </t>
  </si>
  <si>
    <t xml:space="preserve">તાલુકો </t>
  </si>
  <si>
    <t xml:space="preserve">જિલ્લો </t>
  </si>
  <si>
    <t xml:space="preserve">પીન કોડ </t>
  </si>
  <si>
    <t xml:space="preserve">એસેસમેન્ટ વર્ષ </t>
  </si>
  <si>
    <t xml:space="preserve">નાણાકીય  વર્ષ </t>
  </si>
  <si>
    <t xml:space="preserve">આવક સમયગાળો </t>
  </si>
  <si>
    <t xml:space="preserve">કર્મચારીનું નામ </t>
  </si>
  <si>
    <t xml:space="preserve">પિતાનું નામ </t>
  </si>
  <si>
    <t xml:space="preserve">અટક </t>
  </si>
  <si>
    <t xml:space="preserve">કર્મચારીનો હોદ્દો  </t>
  </si>
  <si>
    <t xml:space="preserve">પાન કાર્ડ નંબર </t>
  </si>
  <si>
    <t xml:space="preserve">જન્મતારીખ </t>
  </si>
  <si>
    <t xml:space="preserve">બેન્ક ખાતા નંબર </t>
  </si>
  <si>
    <t xml:space="preserve">બેન્કનું નામ </t>
  </si>
  <si>
    <t xml:space="preserve">કર્મચારીના કોન્ટેક્ટ નંબર </t>
  </si>
  <si>
    <t xml:space="preserve">હોદ્દો </t>
  </si>
  <si>
    <t xml:space="preserve">પગરબીલની વિગત </t>
  </si>
  <si>
    <t xml:space="preserve">ગ્રોસ આવક </t>
  </si>
  <si>
    <t xml:space="preserve">ટ્રાન્સપોર્ટ એલાઉન્સ </t>
  </si>
  <si>
    <t>બેન્ક /P.O.  સેવીગ વ્યાજ આવક (કુલ)</t>
  </si>
  <si>
    <t xml:space="preserve">બેન્ક ફિક્સ ડિપોઝીટ વ્યાજ </t>
  </si>
  <si>
    <t xml:space="preserve">ખાતાના વડાનું નામ </t>
  </si>
  <si>
    <t>છ વર્ષિય પોસ્ટ મન્થલી સ્કીમ વ્યાજ</t>
  </si>
  <si>
    <t xml:space="preserve">પાંચ વર્ષિય પોસ્ટ રીકરીંગ ડિપોઝીટ વ્યાજ </t>
  </si>
  <si>
    <t xml:space="preserve">કિશાન વિકાસપત્ર વ્યાજ </t>
  </si>
  <si>
    <t xml:space="preserve">પોસ્ટઓફિસ ટાઈમ ડિપોઝીટનું વ્યાજ  </t>
  </si>
  <si>
    <t xml:space="preserve">સીનીયર સીટીઝન્સ સેવિંગ્સનું વ્યાજ </t>
  </si>
  <si>
    <t xml:space="preserve">સરકારી જામીનગીરીનું વ્યાજ </t>
  </si>
  <si>
    <t>ફોર્મ ભર્યા તારીખ :-</t>
  </si>
  <si>
    <t xml:space="preserve">રોકાણની વિગત </t>
  </si>
  <si>
    <t xml:space="preserve">શું તમે અંધ કે દિવ્યાંગ કર્મચારી છો ? </t>
  </si>
  <si>
    <r>
      <rPr>
        <b/>
        <sz val="13.5"/>
        <color indexed="12"/>
        <rFont val="Arial"/>
        <family val="2"/>
      </rPr>
      <t>G27 માં</t>
    </r>
    <r>
      <rPr>
        <b/>
        <sz val="13.5"/>
        <color indexed="12"/>
        <rFont val="Gujrati Saral-1"/>
        <family val="0"/>
      </rPr>
      <t xml:space="preserve"> </t>
    </r>
    <r>
      <rPr>
        <b/>
        <sz val="13.5"/>
        <color indexed="12"/>
        <rFont val="Arial"/>
        <family val="2"/>
      </rPr>
      <t xml:space="preserve">YES </t>
    </r>
    <r>
      <rPr>
        <b/>
        <sz val="13.5"/>
        <color indexed="12"/>
        <rFont val="Gujrati Saral-1"/>
        <family val="0"/>
      </rPr>
      <t>કેe</t>
    </r>
    <r>
      <rPr>
        <b/>
        <sz val="13.5"/>
        <color indexed="12"/>
        <rFont val="Arial"/>
        <family val="2"/>
      </rPr>
      <t xml:space="preserve"> NO લખવું ફરજીયાત છે.</t>
    </r>
  </si>
  <si>
    <t xml:space="preserve">પગારબીલેથી કપાત ટેક્ષની વિગત :- </t>
  </si>
  <si>
    <t>માસ</t>
  </si>
  <si>
    <t>રકમ</t>
  </si>
  <si>
    <t xml:space="preserve">ચલણ નબર </t>
  </si>
  <si>
    <t>તારીખ</t>
  </si>
  <si>
    <t>અન્ય</t>
  </si>
  <si>
    <t xml:space="preserve">એપ્રિલ </t>
  </si>
  <si>
    <t xml:space="preserve">મે </t>
  </si>
  <si>
    <t xml:space="preserve">જૂન </t>
  </si>
  <si>
    <t xml:space="preserve">જુલાઇ </t>
  </si>
  <si>
    <t>ઓગસ્ટ</t>
  </si>
  <si>
    <t xml:space="preserve">સપ્ટેમ્બર </t>
  </si>
  <si>
    <t>ઓકટોબર</t>
  </si>
  <si>
    <t xml:space="preserve">નવેમ્બર </t>
  </si>
  <si>
    <t xml:space="preserve">ડીસેમ્બર </t>
  </si>
  <si>
    <t>જાન્યુઆરી</t>
  </si>
  <si>
    <t xml:space="preserve">ફેબ્રુઆરી </t>
  </si>
  <si>
    <t xml:space="preserve">માર્ચ </t>
  </si>
  <si>
    <t xml:space="preserve">શબ્દોમાં </t>
  </si>
  <si>
    <t xml:space="preserve">એડવાન્સ ભરેલ ટેક્ષની વિગત </t>
  </si>
  <si>
    <t xml:space="preserve">રકમ </t>
  </si>
  <si>
    <t>ચલણ નબર</t>
  </si>
  <si>
    <t xml:space="preserve">તારીખ </t>
  </si>
  <si>
    <t xml:space="preserve">આવકવેરાની ગણતરી દર્શાવતુ પત્રક </t>
  </si>
  <si>
    <t>સને</t>
  </si>
  <si>
    <t>કર્મચારીનું નામ :-</t>
  </si>
  <si>
    <t xml:space="preserve">  હોદ્દો :- </t>
  </si>
  <si>
    <t>સંસ્થાનું નામ :-</t>
  </si>
  <si>
    <t>સરનામું :-</t>
  </si>
  <si>
    <t xml:space="preserve">જિલ્લો :- </t>
  </si>
  <si>
    <r>
      <t xml:space="preserve">વિભાગ- </t>
    </r>
    <r>
      <rPr>
        <b/>
        <u val="single"/>
        <sz val="16"/>
        <color indexed="63"/>
        <rFont val="Arial"/>
        <family val="2"/>
      </rPr>
      <t>A</t>
    </r>
  </si>
  <si>
    <t xml:space="preserve">    પગાર આવક વિભાગ </t>
  </si>
  <si>
    <r>
      <t xml:space="preserve"> કલમ:- </t>
    </r>
    <r>
      <rPr>
        <b/>
        <sz val="11"/>
        <rFont val="Arial"/>
        <family val="2"/>
      </rPr>
      <t>17 મુજબ પગારની " કુલ ગ્રોસ આવક "</t>
    </r>
    <r>
      <rPr>
        <b/>
        <sz val="13.5"/>
        <rFont val="Arial"/>
        <family val="2"/>
      </rPr>
      <t xml:space="preserve"> </t>
    </r>
    <r>
      <rPr>
        <b/>
        <sz val="10"/>
        <rFont val="Arial"/>
        <family val="2"/>
      </rPr>
      <t>( વાર્ષિક પગાર પત્રક મુજબ )</t>
    </r>
  </si>
  <si>
    <t xml:space="preserve">કચેરીનો બેન્ક BSR કોડ </t>
  </si>
  <si>
    <t xml:space="preserve">કચેરીનો TAN  નંબર </t>
  </si>
  <si>
    <t xml:space="preserve">        બેન્ક BSR કોડ </t>
  </si>
  <si>
    <t>કપાત  GPF/CPF</t>
  </si>
  <si>
    <t xml:space="preserve">N.S.C.યોજના 1992 પર વ્યાજ </t>
  </si>
  <si>
    <t xml:space="preserve">અન્ય આવક </t>
  </si>
  <si>
    <t xml:space="preserve">LTC  રજા રોકડ </t>
  </si>
  <si>
    <t>પગાર- મોંઘવારીના 10 %</t>
  </si>
  <si>
    <t>પગાર અને મોંઘવારી વાર્ષીક ના 40 %</t>
  </si>
  <si>
    <r>
      <t xml:space="preserve">        </t>
    </r>
  </si>
  <si>
    <t>જો તમે અંધ કે દિવ્યાંગ કર્મચારી હશો તો જ તમારું વાર્ષિક ટ્રાન્સપોર્ટ એલાઉન્સ 38400 સુધી બાદ મળવાપાત્ર છે.</t>
  </si>
  <si>
    <t>વિભાગ:- B</t>
  </si>
  <si>
    <t xml:space="preserve">અન્ય આવક વિભાગ </t>
  </si>
  <si>
    <t>( કર્મચારીએ આપેલા આ સાથેના ડેક્લેરેશન મુજબ )</t>
  </si>
  <si>
    <t xml:space="preserve">વ્યાજ આવક :-  </t>
  </si>
  <si>
    <t>(b)  બેન્ક વ્યાજ ( ફિક્સ ડીપોઝીટનું )................................................ રૂ.</t>
  </si>
  <si>
    <t xml:space="preserve">(c)  છ વર્ષિય પોસ્ટ ઓફીસ મન્થ્લી ઇન્કમ સ્કીમનું વ્યાજ ................. રૂ.  </t>
  </si>
  <si>
    <t xml:space="preserve">(d) પાંચ વર્ષિય પોસ્ટ ઓફીસ રીકરીંગ ડીપોઝીટ એકાઉન્ટનું વ્યાજ..।. રૂ.   </t>
  </si>
  <si>
    <t>(e)  કિસાન વિકાસપત્રનું વ્યાજ ........................................................... રૂ.</t>
  </si>
  <si>
    <t>(a)  બેન્ક/પોસ્ટ ઓફીસ વ્યાજ ( સેવિંગ્ઝ એકાઉન્ટ)..............................રૂ.</t>
  </si>
  <si>
    <t xml:space="preserve">(f)   N.S.C. (શ્રેણી-8)નું વ્યાજ............................................................ રૂ. </t>
  </si>
  <si>
    <r>
      <t>(g)  N.S.C. (શ્રેણી-9)નું વ્યાજ</t>
    </r>
    <r>
      <rPr>
        <b/>
        <sz val="14"/>
        <rFont val="Arial"/>
        <family val="2"/>
      </rPr>
      <t xml:space="preserve">..................................................... </t>
    </r>
    <r>
      <rPr>
        <b/>
        <sz val="13"/>
        <rFont val="Arial"/>
        <family val="2"/>
      </rPr>
      <t>રૂ.</t>
    </r>
  </si>
  <si>
    <t xml:space="preserve">(h)  N.S.S ( યોજના-1992) નું વ્યાજ.................................................. રૂ. </t>
  </si>
  <si>
    <t xml:space="preserve">N.S.C.શ્રેણી-8 નું વ્યાજ </t>
  </si>
  <si>
    <t>(i)  પોસ્ટઓફિસ ટાઈમ ડિપોઝીટનું વ્યાજ............................................ રૂ.</t>
  </si>
  <si>
    <t>(j)  સીનીયર સીટીઝન્સ સેવિંગ્સનું વ્યાજ.............................................. રૂ.</t>
  </si>
  <si>
    <t>(k) સરકારી જામીનગીરીનું વ્યાજ ...................................................... રૂ.</t>
  </si>
  <si>
    <t>(l)  .................................................................................... રૂ.</t>
  </si>
  <si>
    <t>(m) ................................................................................... રૂ.</t>
  </si>
  <si>
    <t xml:space="preserve">(n) કુલ ( a થી m) .............................................................. રૂ. </t>
  </si>
  <si>
    <t>(2)  સગીર બાળકો (અંધ, અપંગ, મંદબુધ્ધિ સિવાયના)ની ઉમેરવાપાત્ર આવક.... રૂ.</t>
  </si>
  <si>
    <t xml:space="preserve">નીચેનામાંથી ઉપાડેલ કે મળેલ રકમ :- </t>
  </si>
  <si>
    <t xml:space="preserve">(b) નવી પેન્શન યોજનામાંથી મળેલ રકમ............................................. રૂ. </t>
  </si>
  <si>
    <t xml:space="preserve">(a) જીવન સુરક્ષા પેન્શન ફંડમાંથી પેન્શન કે પોલીસી સરન્ડરની રકમ........ રૂ. </t>
  </si>
  <si>
    <t xml:space="preserve">(c) N.S.S (નેશનલ સેવિંગ્ઝ સ્કીમ) (યોજના-1987) માંથી .................... રૂ. </t>
  </si>
  <si>
    <t xml:space="preserve">(d) L.I.C. જીવનધારામાંથી................................................................ રૂ. </t>
  </si>
  <si>
    <t xml:space="preserve">(e) L.I.C. જીવનઅક્ષયમાંથી................................................................ રૂ. </t>
  </si>
  <si>
    <t xml:space="preserve">(f)  E.L.S.S. ( ઇક્વીટી લીન્કડ સેવિંગ્ઝ સ્કીમ ) માંથી ............................ રૂ. </t>
  </si>
  <si>
    <t xml:space="preserve">(g) પરીક્ષાનું મહેનતાણું .................................................................... રૂ. </t>
  </si>
  <si>
    <t xml:space="preserve">(h) કુલ ( a થી g) ........................................................................... રૂ. </t>
  </si>
  <si>
    <t xml:space="preserve"> મકાન-મિલકત સંબંધી આવક ............................................... રૂ. </t>
  </si>
  <si>
    <t xml:space="preserve"> કુલ અન્ય આવક [કોલમ:- (1)(n) + (2) + (3)(h ) + (4) ................................. રૂ. </t>
  </si>
  <si>
    <t>વિભાગ:- C</t>
  </si>
  <si>
    <t xml:space="preserve">સમગ્ર કુલ (પગાર + અન્ય ) આવક </t>
  </si>
  <si>
    <t xml:space="preserve">    કરપાત્ર આવક અને આવકવેરાની ગણતરી </t>
  </si>
  <si>
    <t xml:space="preserve">બાદ : કલમ 87- Aમુજબ જો કરપાત્ર આવક રૂ. 500000/- સુધીની હોય તો </t>
  </si>
  <si>
    <t xml:space="preserve">કુલ આવકવેરાની રકમ.. રૂ. </t>
  </si>
  <si>
    <t xml:space="preserve">આવકવેરો + એજ્યુકેશન સેસ અને ભરેલ એડવાન્સ ટેક્સની વિગત </t>
  </si>
  <si>
    <r>
      <t xml:space="preserve">કુલ આવકવેરાની રકમ </t>
    </r>
    <r>
      <rPr>
        <b/>
        <sz val="10"/>
        <rFont val="Arial"/>
        <family val="2"/>
      </rPr>
      <t xml:space="preserve">[ વિભાગ : E ના કોલમ : 1 થી 3 પૈકી લાગુ પડતી ગણતરી મુજબની રકમ]........ </t>
    </r>
    <r>
      <rPr>
        <b/>
        <sz val="14"/>
        <rFont val="Arial"/>
        <family val="2"/>
      </rPr>
      <t xml:space="preserve">રૂ. </t>
    </r>
  </si>
  <si>
    <t xml:space="preserve">હેલ્થ + એજ્યુકેશન સેસ ................................................................................ રૂ. </t>
  </si>
  <si>
    <t xml:space="preserve">[જો વિભાગ : E મુજબની "કરપાત્ર આવક " સામાન્ય કરદાતા માટે રૂ. 250000/- ,સીનીયર </t>
  </si>
  <si>
    <t xml:space="preserve">સીટીઝન માટે રૂ. 300000/- , સુપર સીનીયર સીટીઝન માટે રૂ. 500000/- સુધીની હોય </t>
  </si>
  <si>
    <t>તો હેલ્થ + એજ્યુકેશન  સેસ  રૂ. NIL  ;  જો  કરપાત્ર  આવક  ઉક્ત  રકમની  વધુ  હોય  તો ,</t>
  </si>
  <si>
    <t>"કુલ આવકવેરાની રકમ " { વિભાગ : F (1) મુજબની રકમ } ના 4% લેખે ]</t>
  </si>
  <si>
    <t xml:space="preserve">કુલ ભરવાપાત્ર આવકવેરાની રકમ (કોલમ :  1+2) ........................................... રૂ. </t>
  </si>
  <si>
    <r>
      <t>કુલ ભરવાપાત્ર આવકવેરાની રકમ (એક રૂપિયાના રાઉન્ડમાં દર્શાવતા</t>
    </r>
    <r>
      <rPr>
        <b/>
        <sz val="12"/>
        <rFont val="Arial"/>
        <family val="2"/>
      </rPr>
      <t xml:space="preserve">)..................... રૂ. </t>
    </r>
  </si>
  <si>
    <t xml:space="preserve">કુલ આવકવેરાની રકમ ................................................................................ રૂ. </t>
  </si>
  <si>
    <t xml:space="preserve">ભરવાની થતી રકમ (જો કોલમ : 4-5) / પરત લેવાની થતી રકમ (જો કોલમ : 5-4) રૂ. </t>
  </si>
  <si>
    <t xml:space="preserve">કર્મચારીની બાંહેધરી </t>
  </si>
  <si>
    <t xml:space="preserve">આ પત્રકમાં ભરેલ તમામ વિગતો સાચી અને દોષરહિત છે, જેની આથી ખાત્રીઆપવામાં આવે છે. </t>
  </si>
  <si>
    <t xml:space="preserve">સ્થળ :- </t>
  </si>
  <si>
    <t xml:space="preserve">કર્મચારીની સહી :- </t>
  </si>
  <si>
    <t xml:space="preserve">કર્મચારીનું નામ :- </t>
  </si>
  <si>
    <t>હોદ્દો  :-</t>
  </si>
  <si>
    <t>તારીખ:-</t>
  </si>
  <si>
    <t xml:space="preserve">સંસ્થાના વડાનું પ્રમાણપત્ર </t>
  </si>
  <si>
    <t xml:space="preserve">આ પત્રકમાં દર્શાવેલ તમામ પગારદારી વિગતો સંસ્થાના હિસાબી દફ્તર પ્રમાણે બરાબર છે, </t>
  </si>
  <si>
    <t xml:space="preserve">જેની ખાત્રી કરેલ છે. </t>
  </si>
  <si>
    <t xml:space="preserve">સંસ્થાના વડાની સહી :- </t>
  </si>
  <si>
    <t>(d) TOTAL :(a) to (c) [ section :80C ,80 CCC, 80 CCD]</t>
  </si>
  <si>
    <t xml:space="preserve">ડેક્લેરેશન  ફોર્મ </t>
  </si>
  <si>
    <t xml:space="preserve">પ્રતિ શ્રી </t>
  </si>
  <si>
    <t xml:space="preserve">આચાર્યશ્રી </t>
  </si>
  <si>
    <t xml:space="preserve">સંસ્થાનું સરનામું </t>
  </si>
  <si>
    <t xml:space="preserve">આથી હું શ્રી </t>
  </si>
  <si>
    <t xml:space="preserve">પ્રતિજ્ઞાપૂર્વક જાહેર કરું છુ  </t>
  </si>
  <si>
    <t xml:space="preserve">કે ઇન્કમટેકસ વર્ષ :- </t>
  </si>
  <si>
    <t xml:space="preserve">માં તારીખ :- </t>
  </si>
  <si>
    <t xml:space="preserve">દરમિયાનની  મારી </t>
  </si>
  <si>
    <t xml:space="preserve">પગારદારી  આવક  સિવાયની  આવક અને પગારબીલે  કપાત  કરાવેલ  રકમ  સિવાયની મે બારોબાર કપાત કરાવેલ </t>
  </si>
  <si>
    <t xml:space="preserve">કે કરાવવા માંગુ છુ, તે રકમની વિગત  નીચે  મુજબ છે,  જે  મારી  જાણ  અને સમજ મુજબ સાચી  અને  દોષરહિત છે </t>
  </si>
  <si>
    <t>વધુમાં , કપાત અંગેના જરૂરી આધારો હું ચાલુ નાણાકીય વર્ષની આખર તારીખ સુધીમાં શાળા/ કાર્યાલયમાં રજૂ કરીશ</t>
  </si>
  <si>
    <t>અને તેમ કરવામાં જો હું નિષ્ફળ જાઉં તો તે અંગેની સંપૂર્ણ જવાબદારી મારી રહેશે જેની આથી હું ખાત્રી આપું છુ.</t>
  </si>
  <si>
    <t xml:space="preserve">આવક </t>
  </si>
  <si>
    <t xml:space="preserve">કપાત </t>
  </si>
  <si>
    <r>
      <rPr>
        <b/>
        <sz val="12"/>
        <rFont val="Arial"/>
        <family val="2"/>
      </rPr>
      <t>(1)</t>
    </r>
    <r>
      <rPr>
        <b/>
        <sz val="14"/>
        <rFont val="Arial"/>
        <family val="2"/>
      </rPr>
      <t xml:space="preserve"> </t>
    </r>
    <r>
      <rPr>
        <b/>
        <sz val="13.5"/>
        <rFont val="Arial"/>
        <family val="2"/>
      </rPr>
      <t>બેન્ક / P.O.વ્યાજ (બચત ખાતાનું).. રૂ.</t>
    </r>
  </si>
  <si>
    <t xml:space="preserve">(2) બેન્ક વ્યાજ (ફિક્સ ડિપોઝીટનું) ......... રૂ.               </t>
  </si>
  <si>
    <t xml:space="preserve">(3)  P.O. મંથલી ઇન્કમ સ્કીમનું વ્યાજ......... રૂ. </t>
  </si>
  <si>
    <t xml:space="preserve">(4)  P.O.રીકરીંગ ડિપોઝીટ એકા.નું વ્યાજ.... રૂ. </t>
  </si>
  <si>
    <r>
      <rPr>
        <b/>
        <sz val="12"/>
        <rFont val="Arial"/>
        <family val="2"/>
      </rPr>
      <t>(5)</t>
    </r>
    <r>
      <rPr>
        <b/>
        <sz val="14"/>
        <rFont val="Arial"/>
        <family val="2"/>
      </rPr>
      <t xml:space="preserve"> </t>
    </r>
    <r>
      <rPr>
        <b/>
        <sz val="13"/>
        <rFont val="Arial"/>
        <family val="2"/>
      </rPr>
      <t>કિશાન વિકાસનું વ્યાજ .................. રૂ.</t>
    </r>
  </si>
  <si>
    <t xml:space="preserve">(6) N.S.C.શ્રેણી- 8 નું વ્યાજ ................ રૂ. </t>
  </si>
  <si>
    <t xml:space="preserve">(7) N.S.S.શ્રેણી- 9 નું વ્યાજ ................ રૂ.  </t>
  </si>
  <si>
    <t>(8) N.S.S. (યોજના-1992) નું વ્યાજ .......... રૂ.</t>
  </si>
  <si>
    <t>(9) P.O.ટાઈમ ડીપોઝીટ એકા. નું વ્યાજ ..... રૂ.</t>
  </si>
  <si>
    <r>
      <rPr>
        <b/>
        <sz val="12"/>
        <rFont val="Arial"/>
        <family val="2"/>
      </rPr>
      <t>(10)</t>
    </r>
    <r>
      <rPr>
        <b/>
        <sz val="12.5"/>
        <rFont val="Arial"/>
        <family val="2"/>
      </rPr>
      <t xml:space="preserve"> </t>
    </r>
    <r>
      <rPr>
        <b/>
        <sz val="12"/>
        <rFont val="Arial"/>
        <family val="2"/>
      </rPr>
      <t xml:space="preserve">સીની.સીટીઝન્સ સેવિંગ્ઝ સ્કીમનું વ્યાજ. રૂ. </t>
    </r>
  </si>
  <si>
    <t xml:space="preserve">(11)  સરકારી જામીનગીરીનું વ્યાજ.............. રૂ. </t>
  </si>
  <si>
    <t xml:space="preserve">.(12) સગીર બાળકોની ઉમેરવાપાત્ર રકમ.... રૂ. </t>
  </si>
  <si>
    <r>
      <t xml:space="preserve">       </t>
    </r>
    <r>
      <rPr>
        <b/>
        <sz val="10"/>
        <rFont val="Arial"/>
        <family val="2"/>
      </rPr>
      <t>(બાળકના નામ સાથે વિગતવાર માહિતી આપવી)</t>
    </r>
  </si>
  <si>
    <t xml:space="preserve">.(13) જીવનસુરક્ષા પેન્શન ફંડમાંથી મળેલ પેન્શન </t>
  </si>
  <si>
    <t xml:space="preserve">       કે પોલીસી સરન્ડરની રકમ.............. રૂ. </t>
  </si>
  <si>
    <t>(14) નવી પેન્શન યોજનામાંથી મળેલ રકમ.. રૂ.</t>
  </si>
  <si>
    <t>(15) N.S.S. માંથી કરેલ ઉપાડ ................. રૂ.</t>
  </si>
  <si>
    <t xml:space="preserve">(16) L.I.C. જીવનધારામાંથી મળેલ રકમ ... રૂ. </t>
  </si>
  <si>
    <t xml:space="preserve">(17) L.I.C. જીવનઅક્ષયમાંથી મળેલ દાન... રૂ. </t>
  </si>
  <si>
    <t>(19) પરીક્ષાનું મહેનતાણું .......................... રૂ.</t>
  </si>
  <si>
    <t>(18) E.L.S.S.માંથી મળેલ રકમ................ રૂ॰</t>
  </si>
  <si>
    <t xml:space="preserve">(20) મકાન-મિલકત સંબંધી આવક ............ રૂ. </t>
  </si>
  <si>
    <t xml:space="preserve">(21) અન્ય આવક .................................... રૂ. </t>
  </si>
  <si>
    <t xml:space="preserve">કુલ        રૂ. </t>
  </si>
  <si>
    <t>કર્મચારીની સહી :</t>
  </si>
  <si>
    <t>હોદ્દો :</t>
  </si>
  <si>
    <t>સ્થળ :</t>
  </si>
  <si>
    <t>તારીખ :</t>
  </si>
  <si>
    <t>સ્વીકાર્યું,</t>
  </si>
  <si>
    <t>સંસ્થાના વડાની સહી :</t>
  </si>
  <si>
    <t>સિક્કો :</t>
  </si>
  <si>
    <t xml:space="preserve">તારીખ : </t>
  </si>
  <si>
    <t>(1) હાઉસ બિલ્ડીંગ લોનનું વ્યાજ............ રૂ.</t>
  </si>
  <si>
    <t xml:space="preserve">(2) P.P.F.  માં ભરેલ રકમ ................. રૂ. </t>
  </si>
  <si>
    <t>(3) જીવનવીમામાં ભરેલ પ્રિમીયમ ........ રૂ.</t>
  </si>
  <si>
    <t xml:space="preserve">(4) P.L.I.( પોસ્ટ વીમાનું પ્રિમીયમ......... રૂ. </t>
  </si>
  <si>
    <t xml:space="preserve">(5) U.L.I.P. માં ભરેલ પ્રિમીયમ ........... રૂ. </t>
  </si>
  <si>
    <t>(6) N.S.C શ્રેણી 8 માં ભરેલ રકમ.......... રૂ.</t>
  </si>
  <si>
    <t>(7) N.S.C શ્રેણી 9 માં ભરેલ રકમ.......... રૂ.</t>
  </si>
  <si>
    <t>(8) હાઉસ બિલ્ડીંગ લોનના હપ્તાની રકમ..રૂ.</t>
  </si>
  <si>
    <t xml:space="preserve">(9) N.S.S.માં ભરેલ રકમ.................... રૂ. </t>
  </si>
  <si>
    <t xml:space="preserve">(10) L.I.C.જીવનધારાનું પ્રિમીયમ...........રૂ. </t>
  </si>
  <si>
    <t xml:space="preserve">(11) L.I.C. જીવનઅક્ષયનું પ્રિમીયમ........રૂ. </t>
  </si>
  <si>
    <t xml:space="preserve">(12) E.L.S.S. ના યુનિટમાં રોકાણ......... રૂ. </t>
  </si>
  <si>
    <t xml:space="preserve">(13) હોમલોન એકા. સ્કીમમાં રોકાણ....... રૂ. </t>
  </si>
  <si>
    <t xml:space="preserve">(15) ઇન્ફ્રાસ્ટ્રકચર,પાવર કે ટેલી કોમ્યુ. </t>
  </si>
  <si>
    <t xml:space="preserve">     કંપનીના શેર / ડીબેન્ચરમાં રોકાણ... રૂ. </t>
  </si>
  <si>
    <t xml:space="preserve">(14) શિક્ષણખર્ચ ( ટ્યુશન ફી )............... રૂ. </t>
  </si>
  <si>
    <t xml:space="preserve">(16) જીવનસુરક્ષા પેન્શન ફંડમાં રોકાણ... રૂ. </t>
  </si>
  <si>
    <t xml:space="preserve">(17) નવી પેન્શન યોજનામાં રોકાણ........ રૂ. </t>
  </si>
  <si>
    <r>
      <t xml:space="preserve">.(18) </t>
    </r>
    <r>
      <rPr>
        <b/>
        <sz val="12"/>
        <rFont val="Arial"/>
        <family val="2"/>
      </rPr>
      <t xml:space="preserve">પાંચ વર્ષથી ઓછી ન હોય તેવી મુદતની  </t>
    </r>
  </si>
  <si>
    <r>
      <t xml:space="preserve">      </t>
    </r>
    <r>
      <rPr>
        <b/>
        <sz val="12"/>
        <rFont val="Arial"/>
        <family val="2"/>
      </rPr>
      <t>શીડ્યુલ્ડ બેંકમાં મૂકેલી ટર્મ ડીપોઝીટ... રૂ.</t>
    </r>
  </si>
  <si>
    <r>
      <t xml:space="preserve">(19) </t>
    </r>
    <r>
      <rPr>
        <b/>
        <sz val="12"/>
        <rFont val="Arial"/>
        <family val="2"/>
      </rPr>
      <t>P.O.</t>
    </r>
    <r>
      <rPr>
        <b/>
        <sz val="11"/>
        <rFont val="Arial"/>
        <family val="2"/>
      </rPr>
      <t xml:space="preserve">પાંચ વર્ષિય ટાઈમ ડિપોઝીટમાં રોકાણ.. રૂ. </t>
    </r>
  </si>
  <si>
    <r>
      <t>(20)</t>
    </r>
    <r>
      <rPr>
        <b/>
        <sz val="11.5"/>
        <rFont val="Arial"/>
        <family val="2"/>
      </rPr>
      <t xml:space="preserve"> સીની. સીટીઝન્સ સેવિંગ્ઝ સ્કીમમાં રોકાણ.. રૂ. </t>
    </r>
  </si>
  <si>
    <r>
      <t xml:space="preserve">(21) </t>
    </r>
    <r>
      <rPr>
        <b/>
        <sz val="12"/>
        <rFont val="Arial"/>
        <family val="2"/>
      </rPr>
      <t xml:space="preserve">સુકન્યા સમૃધ્ધિ એકા.સ્કીમમાં રોકાણ... રૂ. </t>
    </r>
  </si>
  <si>
    <t xml:space="preserve">(22) મેડીકલેમમાં ભરેલ પ્રિમીયમ...........રૂ. </t>
  </si>
  <si>
    <t xml:space="preserve">(23) બેંક સેવિંગ્ઝ એકાઉન્ટ વ્યાજ ..........રૂ. </t>
  </si>
  <si>
    <t>(24) નેશનલ પેન્શન સ્કીમ 80CCD........રૂ.</t>
  </si>
  <si>
    <t xml:space="preserve">(25) અન્ય ........................................ રૂ. </t>
  </si>
  <si>
    <t>(જુના કે નવા કર માળખાની પસંદગી અંગેનું )</t>
  </si>
  <si>
    <t xml:space="preserve">વિકલ્પ ફોર્મ </t>
  </si>
  <si>
    <t xml:space="preserve">                      આથી  હું જાહેર કરું છુ કે નાણાકિય વર્ષ :-  </t>
  </si>
  <si>
    <t xml:space="preserve">દરમિયાન </t>
  </si>
  <si>
    <t xml:space="preserve">            ધંધા કે વ્યવસાયની કોઈ આવક નથી / ધંધા કે વ્યવસાયની આવક છે.</t>
  </si>
  <si>
    <t xml:space="preserve">         અને તે પ્રમાણે આવકવેરાની ગણતરી કરવા માટેનો મારો વિકલ્પ આપું છુ.  </t>
  </si>
  <si>
    <t>√</t>
  </si>
  <si>
    <t>X</t>
  </si>
  <si>
    <t>સ્થળ :-</t>
  </si>
  <si>
    <t xml:space="preserve">તારીખ :- </t>
  </si>
  <si>
    <t xml:space="preserve">હોદ્દો  :- </t>
  </si>
  <si>
    <t>સંસ્થા / કચેરી :-</t>
  </si>
  <si>
    <t xml:space="preserve">સ્વિકાર્યું </t>
  </si>
  <si>
    <t xml:space="preserve">સંસ્થા / કચેરીના વડાની સહી :- </t>
  </si>
  <si>
    <t>સિક્કો :-</t>
  </si>
  <si>
    <r>
      <t>વિકલ્પ - 2</t>
    </r>
    <r>
      <rPr>
        <b/>
        <sz val="20"/>
        <color indexed="9"/>
        <rFont val="Arial"/>
        <family val="2"/>
      </rPr>
      <t xml:space="preserve"> </t>
    </r>
  </si>
  <si>
    <t>NEW  FORMAT</t>
  </si>
  <si>
    <t xml:space="preserve">(2) </t>
  </si>
  <si>
    <t xml:space="preserve">પગાર આવકમાંથી બાદ :- </t>
  </si>
  <si>
    <t xml:space="preserve">સમગ્ર કુલ (પગાર + અન્ય ) આવક [વિભાગ : A(3) + વિભાગ : B(5)]... રૂ. </t>
  </si>
  <si>
    <t xml:space="preserve">સમગ્ર કુલ (ગ્રોસ) આવક  [દશ રૂપિયાના રાઉન્ડમાં ] ........................................ રૂ. </t>
  </si>
  <si>
    <t>વિભાગ :- D</t>
  </si>
  <si>
    <t>કુલ આવકવેરાની રકમ [ (i) થી (vii) નો સરવાળો ] ........................................ રૂ.</t>
  </si>
  <si>
    <t xml:space="preserve">(vii) રૂ.1500000/- થી વધારાની અને રૂ. 5000000/- સુધીની રકમના 30  % લેખે ................. રૂ. </t>
  </si>
  <si>
    <t xml:space="preserve">(i)   રૂ.   300000/-   સુધી આવકવેરો ......................................................................................... રૂ. </t>
  </si>
  <si>
    <t>NO</t>
  </si>
  <si>
    <t xml:space="preserve">પગાર </t>
  </si>
  <si>
    <t>CHALAN</t>
  </si>
  <si>
    <t>કુલ (A)</t>
  </si>
  <si>
    <t>કુલ (B)</t>
  </si>
  <si>
    <t>કુલ (A)+(B)</t>
  </si>
  <si>
    <t>2023-24</t>
  </si>
  <si>
    <t>2024-25</t>
  </si>
  <si>
    <t>01-04-2023</t>
  </si>
  <si>
    <t>31-03-2024</t>
  </si>
  <si>
    <t xml:space="preserve">માટે જુના કર માળખાની પસંદગી કરું છુ </t>
  </si>
  <si>
    <t xml:space="preserve">      (1)  હું નાણાકીય વર્ષ:-  </t>
  </si>
  <si>
    <r>
      <t xml:space="preserve"> </t>
    </r>
    <r>
      <rPr>
        <b/>
        <sz val="16"/>
        <color indexed="63"/>
        <rFont val="Arial"/>
        <family val="2"/>
      </rPr>
      <t xml:space="preserve">(2)  હું નાણાકીય વર્ષ:-   </t>
    </r>
  </si>
  <si>
    <t xml:space="preserve">માટે નવા  કર માળખાની પસંદગી કરું છુ </t>
  </si>
  <si>
    <t xml:space="preserve">                     [કોલમ : (1) મુજબ પગારની ખરેખર રકમ અથવા રૂ.50000/- એ બે પૈકી ઓછી રકમ]</t>
  </si>
  <si>
    <r>
      <rPr>
        <b/>
        <sz val="13.5"/>
        <rFont val="Arial"/>
        <family val="2"/>
      </rPr>
      <t xml:space="preserve">       </t>
    </r>
    <r>
      <rPr>
        <b/>
        <sz val="12"/>
        <rFont val="Arial"/>
        <family val="2"/>
      </rPr>
      <t>(a)      કલમ : 16(1) મુજબ સ્ટાન્ડર્ડ ડીડકશન ................................................રૂ.</t>
    </r>
  </si>
  <si>
    <t xml:space="preserve">                  [ફ્ક્ત અંધ,દિવ્યાંગકર્મચારીને જ માસીક રૂ.3200/-(વાર્ષિક 38400/-)ની મર્યાદામાં 100% ] ...રૂ. </t>
  </si>
  <si>
    <r>
      <rPr>
        <b/>
        <sz val="13.5"/>
        <rFont val="Arial"/>
        <family val="2"/>
      </rPr>
      <t xml:space="preserve">    </t>
    </r>
    <r>
      <rPr>
        <b/>
        <sz val="12"/>
        <rFont val="Arial"/>
        <family val="2"/>
      </rPr>
      <t xml:space="preserve">   (b)     કલમ: 10(14) (ii); નિયમ 2 BB(i) મુજબ મળેલ ટ્રાન્સપોર્ટ એલાઉન્સ </t>
    </r>
  </si>
  <si>
    <t xml:space="preserve">      .(c)     કુલ  [ (a) + (b) ]  ( પગાર આવકમાંથી બાદ ).............................................રૂ</t>
  </si>
  <si>
    <t xml:space="preserve">બાકી પગાર આવક (પગારના શીર્ષક હેઠળ કરપાત્ર આવક )[કોલમ : (1)-(2C)  ] ..રૂ. </t>
  </si>
  <si>
    <t xml:space="preserve">(ii)  રૂ.   300000/-   થી વધારાની અને રૂ. 600000/- સુધીની રકમના 5 % લેખે ...................... રૂ. </t>
  </si>
  <si>
    <t xml:space="preserve">(iii) રૂ.   600000/-   થી વધારાની અને રૂ. 900000/- સુધીની રકમના 10  % લેખે ................... રૂ. </t>
  </si>
  <si>
    <t xml:space="preserve">(iv) રૂ.   900000/-   થી વધારાની અને રૂ. 1200000/- સુધીની રકમના 15  % લેખે ................ રૂ. </t>
  </si>
  <si>
    <t xml:space="preserve">(v) રૂ. 1200000/-   થી વધારાની અને રૂ. 1500000/- સુધીની રકમના 20  % લેખે ................. રૂ. </t>
  </si>
  <si>
    <t>વિભાગ : C (2)  મુજબ બાકી આવક રૂ.</t>
  </si>
  <si>
    <t>રહે છે. આ આવક [ સામાન્ય કરદાતા /  સીનીયર</t>
  </si>
  <si>
    <t xml:space="preserve"> / કરપાત્ર થાય છે.આથી નીચે મુજબ આવકવેરાની ગણતરી કરતા :-</t>
  </si>
  <si>
    <t xml:space="preserve"> સીટીઝન / સુપર સીનીયર   સીટીઝન   માટે ] રૂ. 300000/- થી વધુ ન હોય / હોય,       કરપાત્ર થતી નથી/</t>
  </si>
  <si>
    <t>સામાન્ય કરદાતા માટે આવકવેરાની ગણતરી (સીનીયર / સુપર સીનીયર સીટીઝન સહિત ) :-</t>
  </si>
  <si>
    <t xml:space="preserve">કલમ 87- A મુજબ જો કરપાત્ર આવક રૂ. 700000/- સુધીની હોય તો </t>
  </si>
  <si>
    <t xml:space="preserve">( કુલ આવકવેરાની રકમના 100% અથવા રૂ. 25000/- બે માંથી જે આઓછું હોય તે).... રૂ. </t>
  </si>
  <si>
    <t>વિભાગ - E</t>
  </si>
  <si>
    <t xml:space="preserve"> employee      . ..........BANK INTEREST  savings a/c</t>
  </si>
  <si>
    <t xml:space="preserve">                         ............BANK INTEREST. FD a/c</t>
  </si>
  <si>
    <t xml:space="preserve">N.S.C.શ્રેણી-9 નું વ્યાજ </t>
  </si>
  <si>
    <t>IF TAXEBAL INCOME &lt;= 700000.. (under 87 A)</t>
  </si>
  <si>
    <t>.LESS..... MINIUM OF (TAX 100%  OR RS.25000)</t>
  </si>
  <si>
    <t>આ એક્સેલ શીટ માત્ર અમારી શાળાની વેબસાઇટ https://velnathprashalano71rajkot.yolasite.com પરથી ડાઉનલોડ કરીને જ ઉપયોગ કરવો. કોઈ અન્ય પાસેથી આવેલી એક્સેલ શીટ ઉપયોગ કરશો નહી</t>
  </si>
  <si>
    <r>
      <t xml:space="preserve">ચાલુ વર્ષના [માહે </t>
    </r>
    <r>
      <rPr>
        <b/>
        <sz val="12"/>
        <rFont val="Arial"/>
        <family val="2"/>
      </rPr>
      <t xml:space="preserve">MARCH - 2024 સુધીના ] પગારબીલેથી કપાત કરેલ </t>
    </r>
  </si>
</sst>
</file>

<file path=xl/styles.xml><?xml version="1.0" encoding="utf-8"?>
<styleSheet xmlns="http://schemas.openxmlformats.org/spreadsheetml/2006/main">
  <numFmts count="6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00"/>
    <numFmt numFmtId="180" formatCode="00000"/>
    <numFmt numFmtId="181" formatCode="&quot;$&quot;#,##0.00"/>
    <numFmt numFmtId="182" formatCode="[$-409]dddd\,\ mmmm\ dd\,\ yyyy"/>
    <numFmt numFmtId="183" formatCode="m/d/yyyy;@"/>
    <numFmt numFmtId="184" formatCode="mm/dd/yy;@"/>
    <numFmt numFmtId="185" formatCode="_(* #,##0.0_);_(* \(#,##0.0\);_(* &quot;-&quot;??_);_(@_)"/>
    <numFmt numFmtId="186" formatCode="_(* #,##0.000_);_(* \(#,##0.000\);_(* &quot;-&quot;??_);_(@_)"/>
    <numFmt numFmtId="187" formatCode="_(* #,##0_);_(* \(#,##0\);_(* &quot;-&quot;??_);_(@_)"/>
    <numFmt numFmtId="188" formatCode="0.0%"/>
    <numFmt numFmtId="189" formatCode="0.0000"/>
    <numFmt numFmtId="190" formatCode="_(\!\(\)"/>
    <numFmt numFmtId="191" formatCode="_(\!\(\);_(* \(#,##0.0\);_(* &quot;-&quot;??_);_(@_)"/>
    <numFmt numFmtId="192" formatCode="\!\("/>
    <numFmt numFmtId="193" formatCode="_(\!\(\)\)"/>
    <numFmt numFmtId="194" formatCode="_(\ &quot;!(&quot;_);_(@_)"/>
    <numFmt numFmtId="195" formatCode="_(\ &quot;18&quot;_);_(@_)"/>
    <numFmt numFmtId="196" formatCode="_(\1\8\);_(* \(#,##0.0\);_(* &quot;-&quot;??_);_(@_)"/>
    <numFmt numFmtId="197" formatCode="\1\8\);[Red]\(#,##0\)"/>
    <numFmt numFmtId="198" formatCode="\1\(&quot;$&quot;#,##0.00"/>
    <numFmt numFmtId="199" formatCode="&quot;ROUNDED&quot;"/>
    <numFmt numFmtId="200" formatCode="[$-409]mmm\-yy;@"/>
    <numFmt numFmtId="201" formatCode="&quot;$&quot;#,##0.00;[Red]\-&quot;$&quot;#,##0.00"/>
    <numFmt numFmtId="202" formatCode="_-* #,##0.00\ &quot;€&quot;_-;\-* #,##0.00\ &quot;€&quot;_-;_-* &quot;-&quot;??\ &quot;€&quot;_-;_-@_-"/>
    <numFmt numFmtId="203" formatCode="_-* #,##0\ _F_-;\-* #,##0\ _F_-;_-* &quot;-&quot;\ _F_-;_-@_-"/>
    <numFmt numFmtId="204" formatCode="_-* #,##0.00\ _F_-;\-* #,##0.00\ _F_-;_-* &quot;-&quot;??\ _F_-;_-@_-"/>
    <numFmt numFmtId="205" formatCode="#,##0.00000000;[Red]\-#,##0.00000000"/>
    <numFmt numFmtId="206" formatCode="_ &quot;Fr.&quot;\ * #,##0_ ;_ &quot;Fr.&quot;\ * \-#,##0_ ;_ &quot;Fr.&quot;\ * &quot;-&quot;_ ;_ @_ "/>
    <numFmt numFmtId="207" formatCode="_ &quot;Fr.&quot;\ * #,##0.00_ ;_ &quot;Fr.&quot;\ * \-#,##0.00_ ;_ &quot;Fr.&quot;\ * &quot;-&quot;??_ ;_ @_ 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\&quot;#,##0.00;[Red]&quot;\&quot;\-#,##0.00"/>
    <numFmt numFmtId="211" formatCode="&quot;\&quot;#,##0;[Red]&quot;\&quot;\-#,##0"/>
    <numFmt numFmtId="212" formatCode="_([$$-409]* #,##0.00_);_([$$-409]* \(#,##0.00\);_([$$-409]* &quot;-&quot;??_);_(@_)"/>
    <numFmt numFmtId="213" formatCode="_(* #,##0.0000_);_(* \(#,##0.0000\);_(* &quot;-&quot;??_);_(@_)"/>
    <numFmt numFmtId="214" formatCode="[$-409]dddd\,\ mmmm\ d\,\ yyyy"/>
    <numFmt numFmtId="215" formatCode="[$-409]h:mm:ss\ AM/PM"/>
    <numFmt numFmtId="216" formatCode="0.00000"/>
    <numFmt numFmtId="217" formatCode="0.000000"/>
    <numFmt numFmtId="218" formatCode="[$-409]dd\ mmmm\,\ yyyy"/>
    <numFmt numFmtId="219" formatCode="[$-7000447]0"/>
  </numFmts>
  <fonts count="1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63"/>
      <name val="TERAFONT-PALASH"/>
      <family val="1"/>
    </font>
    <font>
      <sz val="13"/>
      <color indexed="63"/>
      <name val="Arial"/>
      <family val="2"/>
    </font>
    <font>
      <sz val="14"/>
      <color indexed="6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Book Antiqua"/>
      <family val="1"/>
    </font>
    <font>
      <sz val="10"/>
      <name val="Book Antiqua"/>
      <family val="1"/>
    </font>
    <font>
      <sz val="9"/>
      <name val="Arial"/>
      <family val="2"/>
    </font>
    <font>
      <sz val="12"/>
      <name val="Book Antiqua"/>
      <family val="1"/>
    </font>
    <font>
      <b/>
      <sz val="10"/>
      <name val="Book Antiqua"/>
      <family val="1"/>
    </font>
    <font>
      <b/>
      <sz val="8"/>
      <name val="Arial"/>
      <family val="2"/>
    </font>
    <font>
      <sz val="14"/>
      <name val="TERAFONT-AKASH"/>
      <family val="2"/>
    </font>
    <font>
      <sz val="10"/>
      <name val="TERAFONT-PALASH"/>
      <family val="1"/>
    </font>
    <font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11"/>
      <name val="TERAFONT-TRILOCHAN"/>
      <family val="2"/>
    </font>
    <font>
      <b/>
      <sz val="12"/>
      <color indexed="12"/>
      <name val="Arial"/>
      <family val="2"/>
    </font>
    <font>
      <sz val="15"/>
      <name val="TERAFONT-AKASH"/>
      <family val="2"/>
    </font>
    <font>
      <sz val="13"/>
      <name val="TERAFONT-AKASH"/>
      <family val="2"/>
    </font>
    <font>
      <b/>
      <sz val="15"/>
      <color indexed="12"/>
      <name val="TERAFONT-AKASH"/>
      <family val="2"/>
    </font>
    <font>
      <b/>
      <sz val="14"/>
      <color indexed="12"/>
      <name val="TERAFONT-AKASH"/>
      <family val="2"/>
    </font>
    <font>
      <b/>
      <sz val="13.5"/>
      <color indexed="12"/>
      <name val="TERAFONT-TRILOCHAN"/>
      <family val="2"/>
    </font>
    <font>
      <b/>
      <sz val="13"/>
      <color indexed="12"/>
      <name val="TERAFONT-AKASH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sz val="12"/>
      <name val="TERAFONT-AKASH"/>
      <family val="2"/>
    </font>
    <font>
      <sz val="10"/>
      <color indexed="9"/>
      <name val="TERAFONT-PALASH"/>
      <family val="1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1"/>
      <name val="TERAFONT-AKASH"/>
      <family val="2"/>
    </font>
    <font>
      <b/>
      <sz val="12"/>
      <color indexed="20"/>
      <name val="TERAFONT-AKASH"/>
      <family val="2"/>
    </font>
    <font>
      <b/>
      <sz val="14"/>
      <color indexed="12"/>
      <name val="Arial"/>
      <family val="2"/>
    </font>
    <font>
      <b/>
      <sz val="14"/>
      <color indexed="12"/>
      <name val="Gujrati Saral-1"/>
      <family val="0"/>
    </font>
    <font>
      <b/>
      <sz val="13.5"/>
      <name val="Arial"/>
      <family val="2"/>
    </font>
    <font>
      <b/>
      <sz val="11"/>
      <name val="TERAFONT-PALASH"/>
      <family val="1"/>
    </font>
    <font>
      <b/>
      <sz val="12"/>
      <name val="Gujrati Saral-1"/>
      <family val="0"/>
    </font>
    <font>
      <b/>
      <u val="single"/>
      <sz val="16"/>
      <color indexed="63"/>
      <name val="Arial"/>
      <family val="2"/>
    </font>
    <font>
      <b/>
      <sz val="14"/>
      <name val="Gujrati Saral-1"/>
      <family val="0"/>
    </font>
    <font>
      <b/>
      <u val="single"/>
      <sz val="13"/>
      <name val="Arial"/>
      <family val="2"/>
    </font>
    <font>
      <b/>
      <sz val="16"/>
      <name val="Gujrati Saral-1"/>
      <family val="0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b/>
      <sz val="10"/>
      <name val="Gujrati Saral-1"/>
      <family val="0"/>
    </font>
    <font>
      <b/>
      <sz val="16"/>
      <name val="Arial"/>
      <family val="2"/>
    </font>
    <font>
      <sz val="7"/>
      <name val="Helv"/>
      <family val="0"/>
    </font>
    <font>
      <sz val="12"/>
      <name val="Tms Rmn"/>
      <family val="0"/>
    </font>
    <font>
      <b/>
      <sz val="10"/>
      <name val="MS Sans Serif"/>
      <family val="2"/>
    </font>
    <font>
      <sz val="12"/>
      <name val="¹UAAA¼"/>
      <family val="3"/>
    </font>
    <font>
      <b/>
      <sz val="12"/>
      <color indexed="9"/>
      <name val="Tms Rmn"/>
      <family val="0"/>
    </font>
    <font>
      <sz val="10"/>
      <name val="Courier"/>
      <family val="3"/>
    </font>
    <font>
      <sz val="7"/>
      <color indexed="10"/>
      <name val="Helv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20"/>
      <name val="Arial"/>
      <family val="2"/>
    </font>
    <font>
      <b/>
      <sz val="11"/>
      <color indexed="63"/>
      <name val="Arial"/>
      <family val="2"/>
    </font>
    <font>
      <b/>
      <u val="singleAccounting"/>
      <sz val="11"/>
      <name val="Arial"/>
      <family val="2"/>
    </font>
    <font>
      <b/>
      <sz val="13.5"/>
      <color indexed="12"/>
      <name val="Gujrati Saral-1"/>
      <family val="0"/>
    </font>
    <font>
      <b/>
      <sz val="10"/>
      <color indexed="12"/>
      <name val="TERAFONT-TRILOCHAN"/>
      <family val="2"/>
    </font>
    <font>
      <b/>
      <sz val="24"/>
      <name val="Arial"/>
      <family val="2"/>
    </font>
    <font>
      <b/>
      <sz val="8"/>
      <color indexed="12"/>
      <name val="Arial"/>
      <family val="2"/>
    </font>
    <font>
      <b/>
      <sz val="22"/>
      <name val="Arial"/>
      <family val="2"/>
    </font>
    <font>
      <u val="single"/>
      <sz val="10"/>
      <name val="Book Antiqua"/>
      <family val="1"/>
    </font>
    <font>
      <b/>
      <sz val="13.5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8"/>
      <name val="Book Antiqua"/>
      <family val="1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u val="single"/>
      <sz val="18"/>
      <color indexed="63"/>
      <name val="Arial"/>
      <family val="2"/>
    </font>
    <font>
      <b/>
      <sz val="15"/>
      <color indexed="12"/>
      <name val="Arial"/>
      <family val="2"/>
    </font>
    <font>
      <b/>
      <sz val="18"/>
      <color indexed="10"/>
      <name val="Arial"/>
      <family val="2"/>
    </font>
    <font>
      <b/>
      <sz val="13"/>
      <color indexed="12"/>
      <name val="Arial"/>
      <family val="2"/>
    </font>
    <font>
      <b/>
      <u val="single"/>
      <sz val="18"/>
      <name val="Arial"/>
      <family val="2"/>
    </font>
    <font>
      <b/>
      <sz val="20"/>
      <color indexed="9"/>
      <name val="Arial"/>
      <family val="2"/>
    </font>
    <font>
      <b/>
      <sz val="11.5"/>
      <name val="Arial"/>
      <family val="2"/>
    </font>
    <font>
      <b/>
      <sz val="36"/>
      <name val="Arial"/>
      <family val="2"/>
    </font>
    <font>
      <b/>
      <sz val="18"/>
      <color indexed="63"/>
      <name val="Arial"/>
      <family val="2"/>
    </font>
    <font>
      <b/>
      <sz val="14"/>
      <color indexed="63"/>
      <name val="Arial"/>
      <family val="2"/>
    </font>
    <font>
      <b/>
      <sz val="16"/>
      <name val="Calibri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Arial"/>
      <family val="2"/>
    </font>
    <font>
      <b/>
      <sz val="22"/>
      <color indexed="9"/>
      <name val="Arial"/>
      <family val="2"/>
    </font>
    <font>
      <b/>
      <sz val="13.5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10"/>
      <name val="Gujrati Saral-1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Book Antiqua"/>
      <family val="1"/>
    </font>
    <font>
      <b/>
      <sz val="2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b/>
      <sz val="22"/>
      <color theme="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Gujrati Saral-1"/>
      <family val="0"/>
    </font>
    <font>
      <b/>
      <sz val="13.5"/>
      <color theme="0"/>
      <name val="Arial"/>
      <family val="2"/>
    </font>
    <font>
      <b/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/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54"/>
      </bottom>
    </border>
    <border>
      <left style="medium"/>
      <right style="medium"/>
      <top style="thin">
        <color indexed="54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medium"/>
      <top style="medium"/>
      <bottom style="thin">
        <color indexed="54"/>
      </bottom>
    </border>
    <border>
      <left style="medium"/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/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/>
      <bottom style="medium"/>
    </border>
    <border>
      <left style="thin">
        <color indexed="54"/>
      </left>
      <right style="medium"/>
      <top style="medium"/>
      <bottom style="medium"/>
    </border>
    <border>
      <left>
        <color indexed="63"/>
      </left>
      <right style="medium"/>
      <top style="thin">
        <color indexed="54"/>
      </top>
      <bottom style="thin">
        <color indexed="54"/>
      </bottom>
    </border>
    <border>
      <left style="thin"/>
      <right style="medium"/>
      <top style="medium"/>
      <bottom style="thin"/>
    </border>
    <border>
      <left style="medium"/>
      <right style="thin">
        <color indexed="54"/>
      </right>
      <top style="medium"/>
      <bottom style="medium"/>
    </border>
    <border>
      <left>
        <color indexed="63"/>
      </left>
      <right style="medium"/>
      <top style="thin">
        <color indexed="54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>
        <color indexed="54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4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54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medium"/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/>
      <top style="thin">
        <color indexed="54"/>
      </top>
      <bottom style="thin">
        <color indexed="54"/>
      </bottom>
    </border>
    <border>
      <left style="medium"/>
      <right>
        <color indexed="63"/>
      </right>
      <top style="thin">
        <color indexed="54"/>
      </top>
      <bottom style="medium"/>
    </border>
    <border>
      <left>
        <color indexed="63"/>
      </left>
      <right>
        <color indexed="63"/>
      </right>
      <top style="thin">
        <color indexed="54"/>
      </top>
      <bottom style="medium"/>
    </border>
    <border>
      <left>
        <color indexed="63"/>
      </left>
      <right style="thin"/>
      <top style="thin">
        <color indexed="54"/>
      </top>
      <bottom style="medium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3" fontId="58" fillId="0" borderId="0">
      <alignment/>
      <protection/>
    </xf>
    <xf numFmtId="0" fontId="59" fillId="0" borderId="0" applyNumberFormat="0" applyFill="0" applyBorder="0" applyAlignment="0" applyProtection="0"/>
    <xf numFmtId="164" fontId="60" fillId="0" borderId="1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128" fillId="27" borderId="2" applyNumberFormat="0" applyAlignment="0" applyProtection="0"/>
    <xf numFmtId="0" fontId="129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1" fillId="29" borderId="0" applyNumberFormat="0" applyBorder="0" applyAlignment="0" applyProtection="0"/>
    <xf numFmtId="38" fontId="10" fillId="30" borderId="0" applyNumberFormat="0" applyBorder="0" applyAlignment="0" applyProtection="0"/>
    <xf numFmtId="0" fontId="62" fillId="31" borderId="0">
      <alignment/>
      <protection/>
    </xf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5" fillId="32" borderId="2" applyNumberFormat="0" applyAlignment="0" applyProtection="0"/>
    <xf numFmtId="10" fontId="10" fillId="33" borderId="7" applyNumberFormat="0" applyBorder="0" applyAlignment="0" applyProtection="0"/>
    <xf numFmtId="0" fontId="136" fillId="0" borderId="8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37" fillId="34" borderId="0" applyNumberFormat="0" applyBorder="0" applyAlignment="0" applyProtection="0"/>
    <xf numFmtId="0" fontId="63" fillId="0" borderId="0">
      <alignment/>
      <protection/>
    </xf>
    <xf numFmtId="205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35" borderId="9" applyNumberFormat="0" applyFont="0" applyAlignment="0" applyProtection="0"/>
    <xf numFmtId="0" fontId="138" fillId="27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64" fillId="0" borderId="0">
      <alignment/>
      <protection/>
    </xf>
    <xf numFmtId="0" fontId="139" fillId="0" borderId="0" applyNumberFormat="0" applyFill="0" applyBorder="0" applyAlignment="0" applyProtection="0"/>
    <xf numFmtId="0" fontId="140" fillId="0" borderId="11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6" fillId="0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67" fillId="0" borderId="0" applyFont="0" applyFill="0" applyBorder="0" applyAlignment="0" applyProtection="0"/>
    <xf numFmtId="211" fontId="67" fillId="0" borderId="0" applyFont="0" applyFill="0" applyBorder="0" applyAlignment="0" applyProtection="0"/>
    <xf numFmtId="0" fontId="68" fillId="0" borderId="0">
      <alignment/>
      <protection/>
    </xf>
  </cellStyleXfs>
  <cellXfs count="941">
    <xf numFmtId="0" fontId="0" fillId="0" borderId="0" xfId="0" applyAlignment="1">
      <alignment/>
    </xf>
    <xf numFmtId="0" fontId="30" fillId="0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9" fontId="12" fillId="36" borderId="0" xfId="0" applyNumberFormat="1" applyFont="1" applyFill="1" applyBorder="1" applyAlignment="1" applyProtection="1">
      <alignment horizontal="left" vertical="center"/>
      <protection hidden="1"/>
    </xf>
    <xf numFmtId="0" fontId="11" fillId="36" borderId="0" xfId="0" applyFont="1" applyFill="1" applyBorder="1" applyAlignment="1" applyProtection="1">
      <alignment horizontal="left" vertical="center"/>
      <protection hidden="1"/>
    </xf>
    <xf numFmtId="0" fontId="8" fillId="36" borderId="0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6" fillId="36" borderId="12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49" fontId="37" fillId="0" borderId="0" xfId="0" applyNumberFormat="1" applyFont="1" applyFill="1" applyAlignment="1" applyProtection="1">
      <alignment vertical="center"/>
      <protection hidden="1"/>
    </xf>
    <xf numFmtId="2" fontId="37" fillId="0" borderId="0" xfId="0" applyNumberFormat="1" applyFont="1" applyFill="1" applyAlignment="1" applyProtection="1">
      <alignment horizontal="left" vertical="center"/>
      <protection hidden="1"/>
    </xf>
    <xf numFmtId="0" fontId="8" fillId="37" borderId="13" xfId="0" applyFont="1" applyFill="1" applyBorder="1" applyAlignment="1" applyProtection="1">
      <alignment vertical="center"/>
      <protection locked="0"/>
    </xf>
    <xf numFmtId="0" fontId="11" fillId="37" borderId="12" xfId="0" applyFont="1" applyFill="1" applyBorder="1" applyAlignment="1" applyProtection="1">
      <alignment horizontal="left" vertical="center"/>
      <protection locked="0"/>
    </xf>
    <xf numFmtId="0" fontId="12" fillId="37" borderId="12" xfId="0" applyFont="1" applyFill="1" applyBorder="1" applyAlignment="1" applyProtection="1">
      <alignment horizontal="left" vertical="center"/>
      <protection locked="0"/>
    </xf>
    <xf numFmtId="0" fontId="8" fillId="37" borderId="12" xfId="0" applyFont="1" applyFill="1" applyBorder="1" applyAlignment="1" applyProtection="1">
      <alignment horizontal="left" vertical="center"/>
      <protection locked="0"/>
    </xf>
    <xf numFmtId="2" fontId="12" fillId="37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71" fontId="11" fillId="0" borderId="0" xfId="47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71" fontId="5" fillId="0" borderId="0" xfId="47" applyFont="1" applyAlignment="1" applyProtection="1">
      <alignment vertical="center"/>
      <protection hidden="1"/>
    </xf>
    <xf numFmtId="171" fontId="5" fillId="0" borderId="0" xfId="47" applyFont="1" applyAlignment="1" applyProtection="1">
      <alignment vertical="center"/>
      <protection hidden="1"/>
    </xf>
    <xf numFmtId="171" fontId="5" fillId="0" borderId="0" xfId="47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171" fontId="0" fillId="0" borderId="14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171" fontId="8" fillId="0" borderId="0" xfId="0" applyNumberFormat="1" applyFont="1" applyAlignment="1" applyProtection="1">
      <alignment vertical="center"/>
      <protection hidden="1"/>
    </xf>
    <xf numFmtId="171" fontId="8" fillId="0" borderId="0" xfId="47" applyFont="1" applyBorder="1" applyAlignment="1" applyProtection="1">
      <alignment vertical="center"/>
      <protection hidden="1"/>
    </xf>
    <xf numFmtId="171" fontId="8" fillId="0" borderId="0" xfId="0" applyNumberFormat="1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171" fontId="18" fillId="0" borderId="1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12" fillId="36" borderId="12" xfId="0" applyFont="1" applyFill="1" applyBorder="1" applyAlignment="1" applyProtection="1">
      <alignment vertical="center"/>
      <protection locked="0"/>
    </xf>
    <xf numFmtId="0" fontId="12" fillId="36" borderId="16" xfId="0" applyFont="1" applyFill="1" applyBorder="1" applyAlignment="1" applyProtection="1">
      <alignment vertical="center"/>
      <protection locked="0"/>
    </xf>
    <xf numFmtId="49" fontId="12" fillId="36" borderId="16" xfId="0" applyNumberFormat="1" applyFont="1" applyFill="1" applyBorder="1" applyAlignment="1" applyProtection="1">
      <alignment horizontal="left" vertical="center"/>
      <protection locked="0"/>
    </xf>
    <xf numFmtId="49" fontId="12" fillId="36" borderId="13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171" fontId="8" fillId="0" borderId="0" xfId="47" applyFont="1" applyBorder="1" applyAlignment="1" applyProtection="1">
      <alignment horizontal="right" vertical="center"/>
      <protection hidden="1"/>
    </xf>
    <xf numFmtId="171" fontId="26" fillId="0" borderId="0" xfId="47" applyNumberFormat="1" applyFont="1" applyBorder="1" applyAlignment="1" applyProtection="1">
      <alignment horizontal="center" vertical="center"/>
      <protection hidden="1"/>
    </xf>
    <xf numFmtId="171" fontId="26" fillId="0" borderId="0" xfId="47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8" fillId="37" borderId="12" xfId="0" applyFont="1" applyFill="1" applyBorder="1" applyAlignment="1" applyProtection="1">
      <alignment vertical="center"/>
      <protection locked="0"/>
    </xf>
    <xf numFmtId="49" fontId="12" fillId="37" borderId="1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Alignment="1" applyProtection="1">
      <alignment vertical="center"/>
      <protection hidden="1"/>
    </xf>
    <xf numFmtId="0" fontId="7" fillId="38" borderId="0" xfId="0" applyFont="1" applyFill="1" applyBorder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171" fontId="37" fillId="38" borderId="0" xfId="0" applyNumberFormat="1" applyFont="1" applyFill="1" applyBorder="1" applyAlignment="1" applyProtection="1">
      <alignment vertical="center"/>
      <protection hidden="1"/>
    </xf>
    <xf numFmtId="171" fontId="11" fillId="38" borderId="0" xfId="47" applyFont="1" applyFill="1" applyBorder="1" applyAlignment="1" applyProtection="1">
      <alignment horizontal="center" vertical="center"/>
      <protection hidden="1"/>
    </xf>
    <xf numFmtId="0" fontId="35" fillId="39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33" fillId="39" borderId="0" xfId="0" applyFont="1" applyFill="1" applyBorder="1" applyAlignment="1" applyProtection="1">
      <alignment horizontal="center" vertical="center"/>
      <protection hidden="1"/>
    </xf>
    <xf numFmtId="49" fontId="37" fillId="0" borderId="17" xfId="0" applyNumberFormat="1" applyFont="1" applyBorder="1" applyAlignment="1" applyProtection="1">
      <alignment horizontal="center" vertical="center"/>
      <protection hidden="1"/>
    </xf>
    <xf numFmtId="49" fontId="37" fillId="0" borderId="18" xfId="0" applyNumberFormat="1" applyFont="1" applyBorder="1" applyAlignment="1" applyProtection="1">
      <alignment horizontal="center" vertical="center"/>
      <protection hidden="1"/>
    </xf>
    <xf numFmtId="171" fontId="11" fillId="0" borderId="19" xfId="47" applyFont="1" applyBorder="1" applyAlignment="1" applyProtection="1">
      <alignment horizontal="right" vertical="center"/>
      <protection hidden="1"/>
    </xf>
    <xf numFmtId="49" fontId="37" fillId="0" borderId="20" xfId="0" applyNumberFormat="1" applyFont="1" applyBorder="1" applyAlignment="1" applyProtection="1">
      <alignment horizontal="center" vertical="center"/>
      <protection hidden="1"/>
    </xf>
    <xf numFmtId="171" fontId="37" fillId="0" borderId="21" xfId="47" applyFont="1" applyBorder="1" applyAlignment="1" applyProtection="1">
      <alignment horizontal="right" vertical="center"/>
      <protection hidden="1"/>
    </xf>
    <xf numFmtId="171" fontId="37" fillId="0" borderId="22" xfId="47" applyFont="1" applyBorder="1" applyAlignment="1" applyProtection="1">
      <alignment horizontal="right" vertical="center"/>
      <protection hidden="1"/>
    </xf>
    <xf numFmtId="171" fontId="11" fillId="0" borderId="23" xfId="47" applyFont="1" applyBorder="1" applyAlignment="1" applyProtection="1">
      <alignment horizontal="center" vertical="center"/>
      <protection hidden="1"/>
    </xf>
    <xf numFmtId="171" fontId="37" fillId="0" borderId="24" xfId="47" applyFont="1" applyBorder="1" applyAlignment="1" applyProtection="1">
      <alignment horizontal="right" vertical="center"/>
      <protection hidden="1"/>
    </xf>
    <xf numFmtId="171" fontId="37" fillId="0" borderId="25" xfId="47" applyFont="1" applyBorder="1" applyAlignment="1" applyProtection="1">
      <alignment horizontal="right" vertical="center"/>
      <protection hidden="1"/>
    </xf>
    <xf numFmtId="49" fontId="37" fillId="0" borderId="18" xfId="0" applyNumberFormat="1" applyFont="1" applyBorder="1" applyAlignment="1" applyProtection="1">
      <alignment vertical="center"/>
      <protection hidden="1"/>
    </xf>
    <xf numFmtId="49" fontId="37" fillId="0" borderId="0" xfId="0" applyNumberFormat="1" applyFont="1" applyBorder="1" applyAlignment="1" applyProtection="1">
      <alignment vertical="center"/>
      <protection hidden="1"/>
    </xf>
    <xf numFmtId="49" fontId="37" fillId="0" borderId="22" xfId="0" applyNumberFormat="1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171" fontId="27" fillId="0" borderId="27" xfId="0" applyNumberFormat="1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8" fillId="0" borderId="28" xfId="0" applyFont="1" applyBorder="1" applyAlignment="1" applyProtection="1">
      <alignment vertical="center"/>
      <protection hidden="1"/>
    </xf>
    <xf numFmtId="171" fontId="0" fillId="0" borderId="7" xfId="47" applyNumberFormat="1" applyFont="1" applyBorder="1" applyAlignment="1" applyProtection="1">
      <alignment horizontal="center" vertical="center"/>
      <protection hidden="1"/>
    </xf>
    <xf numFmtId="171" fontId="0" fillId="0" borderId="7" xfId="47" applyFont="1" applyBorder="1" applyAlignment="1" applyProtection="1">
      <alignment horizontal="center" vertical="center"/>
      <protection hidden="1"/>
    </xf>
    <xf numFmtId="171" fontId="8" fillId="0" borderId="7" xfId="47" applyFont="1" applyBorder="1" applyAlignment="1" applyProtection="1">
      <alignment horizontal="center" vertical="center"/>
      <protection hidden="1"/>
    </xf>
    <xf numFmtId="171" fontId="8" fillId="0" borderId="7" xfId="47" applyNumberFormat="1" applyFont="1" applyBorder="1" applyAlignment="1" applyProtection="1">
      <alignment horizontal="center" vertical="center"/>
      <protection hidden="1"/>
    </xf>
    <xf numFmtId="171" fontId="27" fillId="0" borderId="16" xfId="0" applyNumberFormat="1" applyFont="1" applyBorder="1" applyAlignment="1" applyProtection="1">
      <alignment horizontal="center" vertical="center"/>
      <protection hidden="1"/>
    </xf>
    <xf numFmtId="171" fontId="27" fillId="0" borderId="29" xfId="0" applyNumberFormat="1" applyFont="1" applyBorder="1" applyAlignment="1" applyProtection="1">
      <alignment horizontal="center" vertical="center"/>
      <protection hidden="1"/>
    </xf>
    <xf numFmtId="171" fontId="8" fillId="0" borderId="30" xfId="0" applyNumberFormat="1" applyFont="1" applyBorder="1" applyAlignment="1" applyProtection="1">
      <alignment horizontal="center" vertical="center"/>
      <protection hidden="1"/>
    </xf>
    <xf numFmtId="171" fontId="8" fillId="0" borderId="29" xfId="0" applyNumberFormat="1" applyFont="1" applyBorder="1" applyAlignment="1" applyProtection="1">
      <alignment horizontal="center" vertical="center"/>
      <protection hidden="1"/>
    </xf>
    <xf numFmtId="171" fontId="0" fillId="0" borderId="29" xfId="0" applyNumberFormat="1" applyFont="1" applyBorder="1" applyAlignment="1" applyProtection="1">
      <alignment horizontal="center" vertical="center"/>
      <protection hidden="1"/>
    </xf>
    <xf numFmtId="171" fontId="0" fillId="0" borderId="30" xfId="0" applyNumberFormat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171" fontId="15" fillId="0" borderId="29" xfId="0" applyNumberFormat="1" applyFont="1" applyBorder="1" applyAlignment="1" applyProtection="1">
      <alignment horizontal="center" vertical="center"/>
      <protection hidden="1"/>
    </xf>
    <xf numFmtId="171" fontId="8" fillId="0" borderId="29" xfId="0" applyNumberFormat="1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171" fontId="11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171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171" fontId="11" fillId="0" borderId="34" xfId="47" applyFont="1" applyBorder="1" applyAlignment="1" applyProtection="1">
      <alignment horizontal="right" vertical="center"/>
      <protection hidden="1"/>
    </xf>
    <xf numFmtId="171" fontId="11" fillId="0" borderId="35" xfId="47" applyFont="1" applyBorder="1" applyAlignment="1" applyProtection="1">
      <alignment horizontal="right" vertical="center"/>
      <protection hidden="1"/>
    </xf>
    <xf numFmtId="171" fontId="8" fillId="0" borderId="36" xfId="47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vertical="center" wrapText="1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left" vertical="center"/>
      <protection hidden="1"/>
    </xf>
    <xf numFmtId="171" fontId="11" fillId="0" borderId="22" xfId="47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0" fillId="0" borderId="0" xfId="77">
      <alignment/>
      <protection/>
    </xf>
    <xf numFmtId="0" fontId="0" fillId="0" borderId="0" xfId="77" applyFont="1">
      <alignment/>
      <protection/>
    </xf>
    <xf numFmtId="0" fontId="8" fillId="0" borderId="38" xfId="77" applyFont="1" applyBorder="1" applyAlignment="1" applyProtection="1">
      <alignment horizontal="center" vertical="center" wrapText="1"/>
      <protection hidden="1"/>
    </xf>
    <xf numFmtId="1" fontId="8" fillId="0" borderId="38" xfId="77" applyNumberFormat="1" applyFont="1" applyBorder="1" applyAlignment="1" applyProtection="1">
      <alignment horizontal="right" vertical="center" wrapText="1"/>
      <protection hidden="1"/>
    </xf>
    <xf numFmtId="0" fontId="8" fillId="0" borderId="39" xfId="77" applyFont="1" applyBorder="1" applyAlignment="1" applyProtection="1">
      <alignment horizontal="center" vertical="center" wrapText="1"/>
      <protection hidden="1"/>
    </xf>
    <xf numFmtId="0" fontId="8" fillId="0" borderId="40" xfId="77" applyFont="1" applyBorder="1" applyAlignment="1" applyProtection="1">
      <alignment vertical="center"/>
      <protection hidden="1"/>
    </xf>
    <xf numFmtId="0" fontId="8" fillId="0" borderId="21" xfId="77" applyFont="1" applyBorder="1" applyAlignment="1" applyProtection="1">
      <alignment vertical="center"/>
      <protection hidden="1"/>
    </xf>
    <xf numFmtId="0" fontId="0" fillId="0" borderId="0" xfId="77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locked="0"/>
    </xf>
    <xf numFmtId="0" fontId="8" fillId="0" borderId="41" xfId="77" applyFont="1" applyBorder="1" applyAlignment="1" applyProtection="1">
      <alignment horizontal="center" vertical="center" wrapText="1"/>
      <protection hidden="1"/>
    </xf>
    <xf numFmtId="1" fontId="8" fillId="0" borderId="12" xfId="77" applyNumberFormat="1" applyFont="1" applyBorder="1" applyAlignment="1" applyProtection="1">
      <alignment vertical="center"/>
      <protection/>
    </xf>
    <xf numFmtId="1" fontId="12" fillId="0" borderId="12" xfId="77" applyNumberFormat="1" applyFont="1" applyBorder="1" applyAlignment="1" applyProtection="1">
      <alignment vertical="center"/>
      <protection/>
    </xf>
    <xf numFmtId="1" fontId="8" fillId="0" borderId="42" xfId="77" applyNumberFormat="1" applyFont="1" applyBorder="1" applyAlignment="1" applyProtection="1">
      <alignment vertical="center"/>
      <protection/>
    </xf>
    <xf numFmtId="1" fontId="12" fillId="0" borderId="42" xfId="77" applyNumberFormat="1" applyFont="1" applyBorder="1" applyAlignment="1" applyProtection="1">
      <alignment vertical="center"/>
      <protection/>
    </xf>
    <xf numFmtId="212" fontId="42" fillId="0" borderId="0" xfId="47" applyNumberFormat="1" applyFont="1" applyAlignment="1" applyProtection="1">
      <alignment vertical="center"/>
      <protection hidden="1"/>
    </xf>
    <xf numFmtId="2" fontId="42" fillId="0" borderId="0" xfId="0" applyNumberFormat="1" applyFont="1" applyAlignment="1" applyProtection="1">
      <alignment vertical="center"/>
      <protection hidden="1"/>
    </xf>
    <xf numFmtId="2" fontId="11" fillId="0" borderId="7" xfId="47" applyNumberFormat="1" applyFont="1" applyBorder="1" applyAlignment="1" applyProtection="1">
      <alignment horizontal="right" vertical="center"/>
      <protection hidden="1"/>
    </xf>
    <xf numFmtId="2" fontId="11" fillId="0" borderId="12" xfId="47" applyNumberFormat="1" applyFont="1" applyBorder="1" applyAlignment="1" applyProtection="1">
      <alignment horizontal="right" vertical="center"/>
      <protection hidden="1"/>
    </xf>
    <xf numFmtId="2" fontId="11" fillId="0" borderId="0" xfId="47" applyNumberFormat="1" applyFont="1" applyBorder="1" applyAlignment="1" applyProtection="1">
      <alignment vertical="center"/>
      <protection hidden="1"/>
    </xf>
    <xf numFmtId="2" fontId="11" fillId="0" borderId="43" xfId="47" applyNumberFormat="1" applyFont="1" applyBorder="1" applyAlignment="1" applyProtection="1">
      <alignment horizontal="right" vertical="center"/>
      <protection hidden="1"/>
    </xf>
    <xf numFmtId="2" fontId="11" fillId="0" borderId="36" xfId="47" applyNumberFormat="1" applyFont="1" applyBorder="1" applyAlignment="1" applyProtection="1">
      <alignment horizontal="right" vertical="center"/>
      <protection hidden="1"/>
    </xf>
    <xf numFmtId="2" fontId="8" fillId="0" borderId="30" xfId="0" applyNumberFormat="1" applyFont="1" applyBorder="1" applyAlignment="1" applyProtection="1">
      <alignment horizontal="right" vertical="center"/>
      <protection hidden="1"/>
    </xf>
    <xf numFmtId="2" fontId="8" fillId="0" borderId="29" xfId="0" applyNumberFormat="1" applyFont="1" applyBorder="1" applyAlignment="1" applyProtection="1">
      <alignment horizontal="right" vertical="center"/>
      <protection hidden="1"/>
    </xf>
    <xf numFmtId="2" fontId="8" fillId="0" borderId="30" xfId="47" applyNumberFormat="1" applyFont="1" applyBorder="1" applyAlignment="1" applyProtection="1">
      <alignment horizontal="right" vertical="center"/>
      <protection hidden="1"/>
    </xf>
    <xf numFmtId="2" fontId="8" fillId="0" borderId="31" xfId="0" applyNumberFormat="1" applyFont="1" applyBorder="1" applyAlignment="1" applyProtection="1">
      <alignment horizontal="right" vertical="center"/>
      <protection hidden="1"/>
    </xf>
    <xf numFmtId="2" fontId="0" fillId="0" borderId="29" xfId="0" applyNumberFormat="1" applyFont="1" applyBorder="1" applyAlignment="1" applyProtection="1">
      <alignment horizontal="center" vertical="center"/>
      <protection hidden="1"/>
    </xf>
    <xf numFmtId="2" fontId="18" fillId="0" borderId="15" xfId="0" applyNumberFormat="1" applyFont="1" applyBorder="1" applyAlignment="1" applyProtection="1">
      <alignment horizontal="right" vertical="center"/>
      <protection hidden="1"/>
    </xf>
    <xf numFmtId="14" fontId="12" fillId="37" borderId="44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47" applyFont="1" applyFill="1" applyBorder="1" applyAlignment="1" applyProtection="1">
      <alignment horizontal="left" vertical="center"/>
      <protection hidden="1"/>
    </xf>
    <xf numFmtId="171" fontId="12" fillId="0" borderId="0" xfId="47" applyFont="1" applyFill="1" applyBorder="1" applyAlignment="1" applyProtection="1">
      <alignment horizontal="center" vertical="center"/>
      <protection hidden="1"/>
    </xf>
    <xf numFmtId="171" fontId="8" fillId="0" borderId="0" xfId="47" applyFont="1" applyBorder="1" applyAlignment="1" applyProtection="1">
      <alignment horizontal="center" vertical="center"/>
      <protection hidden="1"/>
    </xf>
    <xf numFmtId="1" fontId="8" fillId="37" borderId="12" xfId="47" applyNumberFormat="1" applyFont="1" applyFill="1" applyBorder="1" applyAlignment="1" applyProtection="1">
      <alignment horizontal="center" vertical="center"/>
      <protection locked="0"/>
    </xf>
    <xf numFmtId="49" fontId="27" fillId="37" borderId="44" xfId="47" applyNumberFormat="1" applyFont="1" applyFill="1" applyBorder="1" applyAlignment="1" applyProtection="1">
      <alignment vertical="center"/>
      <protection locked="0"/>
    </xf>
    <xf numFmtId="14" fontId="27" fillId="37" borderId="12" xfId="47" applyNumberFormat="1" applyFont="1" applyFill="1" applyBorder="1" applyAlignment="1" applyProtection="1">
      <alignment horizontal="center" vertical="center"/>
      <protection locked="0"/>
    </xf>
    <xf numFmtId="14" fontId="27" fillId="37" borderId="12" xfId="47" applyNumberFormat="1" applyFont="1" applyFill="1" applyBorder="1" applyAlignment="1" applyProtection="1">
      <alignment vertical="center"/>
      <protection locked="0"/>
    </xf>
    <xf numFmtId="2" fontId="11" fillId="37" borderId="12" xfId="47" applyNumberFormat="1" applyFont="1" applyFill="1" applyBorder="1" applyAlignment="1" applyProtection="1">
      <alignment horizontal="right" vertical="center"/>
      <protection locked="0"/>
    </xf>
    <xf numFmtId="1" fontId="11" fillId="37" borderId="12" xfId="47" applyNumberFormat="1" applyFont="1" applyFill="1" applyBorder="1" applyAlignment="1" applyProtection="1">
      <alignment horizontal="center" vertical="center"/>
      <protection locked="0"/>
    </xf>
    <xf numFmtId="14" fontId="11" fillId="37" borderId="12" xfId="47" applyNumberFormat="1" applyFont="1" applyFill="1" applyBorder="1" applyAlignment="1" applyProtection="1">
      <alignment horizontal="right" vertical="center"/>
      <protection locked="0"/>
    </xf>
    <xf numFmtId="49" fontId="11" fillId="37" borderId="12" xfId="47" applyNumberFormat="1" applyFont="1" applyFill="1" applyBorder="1" applyAlignment="1" applyProtection="1">
      <alignment horizontal="right" vertical="center"/>
      <protection locked="0"/>
    </xf>
    <xf numFmtId="2" fontId="12" fillId="13" borderId="12" xfId="47" applyNumberFormat="1" applyFont="1" applyFill="1" applyBorder="1" applyAlignment="1" applyProtection="1">
      <alignment horizontal="left" vertical="center"/>
      <protection locked="0"/>
    </xf>
    <xf numFmtId="2" fontId="12" fillId="13" borderId="44" xfId="0" applyNumberFormat="1" applyFont="1" applyFill="1" applyBorder="1" applyAlignment="1" applyProtection="1">
      <alignment horizontal="left" vertical="center"/>
      <protection locked="0"/>
    </xf>
    <xf numFmtId="2" fontId="12" fillId="4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0" xfId="77" applyBorder="1">
      <alignment/>
      <protection/>
    </xf>
    <xf numFmtId="0" fontId="49" fillId="0" borderId="0" xfId="77" applyFont="1" applyBorder="1">
      <alignment/>
      <protection/>
    </xf>
    <xf numFmtId="0" fontId="49" fillId="0" borderId="0" xfId="77" applyFont="1">
      <alignment/>
      <protection/>
    </xf>
    <xf numFmtId="0" fontId="51" fillId="0" borderId="0" xfId="77" applyFont="1">
      <alignment/>
      <protection/>
    </xf>
    <xf numFmtId="171" fontId="27" fillId="0" borderId="0" xfId="47" applyFont="1" applyFill="1" applyBorder="1" applyAlignment="1" applyProtection="1">
      <alignment horizontal="center" vertical="center"/>
      <protection hidden="1"/>
    </xf>
    <xf numFmtId="0" fontId="12" fillId="0" borderId="22" xfId="77" applyFont="1" applyBorder="1" applyAlignment="1">
      <alignment horizontal="center"/>
      <protection/>
    </xf>
    <xf numFmtId="0" fontId="51" fillId="0" borderId="28" xfId="77" applyFont="1" applyBorder="1">
      <alignment/>
      <protection/>
    </xf>
    <xf numFmtId="0" fontId="56" fillId="0" borderId="28" xfId="77" applyFont="1" applyBorder="1">
      <alignment/>
      <protection/>
    </xf>
    <xf numFmtId="0" fontId="56" fillId="0" borderId="45" xfId="77" applyFont="1" applyBorder="1">
      <alignment/>
      <protection/>
    </xf>
    <xf numFmtId="2" fontId="12" fillId="0" borderId="36" xfId="77" applyNumberFormat="1" applyFont="1" applyBorder="1" applyAlignment="1">
      <alignment horizontal="right"/>
      <protection/>
    </xf>
    <xf numFmtId="2" fontId="12" fillId="0" borderId="46" xfId="77" applyNumberFormat="1" applyFont="1" applyBorder="1" applyAlignment="1">
      <alignment horizontal="right"/>
      <protection/>
    </xf>
    <xf numFmtId="2" fontId="12" fillId="0" borderId="47" xfId="77" applyNumberFormat="1" applyFont="1" applyBorder="1" applyAlignment="1">
      <alignment horizontal="right"/>
      <protection/>
    </xf>
    <xf numFmtId="0" fontId="8" fillId="0" borderId="20" xfId="77" applyFont="1" applyBorder="1">
      <alignment/>
      <protection/>
    </xf>
    <xf numFmtId="0" fontId="38" fillId="0" borderId="0" xfId="0" applyFont="1" applyBorder="1" applyAlignment="1" applyProtection="1">
      <alignment horizontal="left" vertical="center"/>
      <protection hidden="1"/>
    </xf>
    <xf numFmtId="49" fontId="12" fillId="0" borderId="18" xfId="0" applyNumberFormat="1" applyFont="1" applyBorder="1" applyAlignment="1" applyProtection="1">
      <alignment horizontal="center" vertical="center"/>
      <protection hidden="1"/>
    </xf>
    <xf numFmtId="2" fontId="11" fillId="0" borderId="0" xfId="47" applyNumberFormat="1" applyFont="1" applyBorder="1" applyAlignment="1" applyProtection="1">
      <alignment horizontal="right" vertical="center"/>
      <protection hidden="1"/>
    </xf>
    <xf numFmtId="2" fontId="11" fillId="0" borderId="48" xfId="47" applyNumberFormat="1" applyFont="1" applyBorder="1" applyAlignment="1" applyProtection="1">
      <alignment horizontal="right" vertical="center"/>
      <protection hidden="1"/>
    </xf>
    <xf numFmtId="2" fontId="11" fillId="41" borderId="22" xfId="47" applyNumberFormat="1" applyFont="1" applyFill="1" applyBorder="1" applyAlignment="1" applyProtection="1">
      <alignment horizontal="right" vertical="center"/>
      <protection hidden="1"/>
    </xf>
    <xf numFmtId="2" fontId="70" fillId="0" borderId="22" xfId="0" applyNumberFormat="1" applyFont="1" applyBorder="1" applyAlignment="1" applyProtection="1">
      <alignment vertical="center"/>
      <protection hidden="1"/>
    </xf>
    <xf numFmtId="2" fontId="8" fillId="0" borderId="31" xfId="0" applyNumberFormat="1" applyFont="1" applyBorder="1" applyAlignment="1" applyProtection="1">
      <alignment vertical="center"/>
      <protection hidden="1"/>
    </xf>
    <xf numFmtId="2" fontId="8" fillId="0" borderId="30" xfId="0" applyNumberFormat="1" applyFont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vertical="center"/>
      <protection hidden="1"/>
    </xf>
    <xf numFmtId="1" fontId="27" fillId="0" borderId="15" xfId="0" applyNumberFormat="1" applyFont="1" applyBorder="1" applyAlignment="1" applyProtection="1">
      <alignment horizontal="center" vertical="center"/>
      <protection hidden="1"/>
    </xf>
    <xf numFmtId="1" fontId="27" fillId="0" borderId="15" xfId="47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22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2" fillId="42" borderId="44" xfId="77" applyFont="1" applyFill="1" applyBorder="1" applyAlignment="1" applyProtection="1">
      <alignment horizontal="center" vertical="top" wrapText="1"/>
      <protection/>
    </xf>
    <xf numFmtId="0" fontId="12" fillId="42" borderId="12" xfId="77" applyFont="1" applyFill="1" applyBorder="1" applyAlignment="1" applyProtection="1">
      <alignment horizontal="right" vertical="center" wrapText="1"/>
      <protection hidden="1"/>
    </xf>
    <xf numFmtId="2" fontId="8" fillId="0" borderId="0" xfId="77" applyNumberFormat="1" applyFont="1" applyBorder="1" applyAlignment="1" applyProtection="1">
      <alignment horizontal="right" vertical="center"/>
      <protection hidden="1"/>
    </xf>
    <xf numFmtId="2" fontId="8" fillId="0" borderId="28" xfId="77" applyNumberFormat="1" applyFont="1" applyBorder="1" applyAlignment="1" applyProtection="1">
      <alignment horizontal="right" vertical="center"/>
      <protection hidden="1"/>
    </xf>
    <xf numFmtId="2" fontId="11" fillId="43" borderId="12" xfId="47" applyNumberFormat="1" applyFont="1" applyFill="1" applyBorder="1" applyAlignment="1" applyProtection="1">
      <alignment vertical="center"/>
      <protection locked="0"/>
    </xf>
    <xf numFmtId="1" fontId="8" fillId="0" borderId="0" xfId="77" applyNumberFormat="1" applyFont="1" applyBorder="1" applyAlignment="1" applyProtection="1">
      <alignment vertical="center"/>
      <protection/>
    </xf>
    <xf numFmtId="1" fontId="12" fillId="0" borderId="0" xfId="77" applyNumberFormat="1" applyFont="1" applyBorder="1" applyAlignment="1" applyProtection="1">
      <alignment vertical="center"/>
      <protection/>
    </xf>
    <xf numFmtId="1" fontId="8" fillId="0" borderId="49" xfId="77" applyNumberFormat="1" applyFont="1" applyBorder="1" applyAlignment="1" applyProtection="1">
      <alignment horizontal="right" vertical="center" wrapText="1"/>
      <protection hidden="1"/>
    </xf>
    <xf numFmtId="1" fontId="12" fillId="0" borderId="38" xfId="77" applyNumberFormat="1" applyFont="1" applyBorder="1" applyAlignment="1" applyProtection="1">
      <alignment horizontal="right" vertical="center" wrapText="1"/>
      <protection hidden="1"/>
    </xf>
    <xf numFmtId="1" fontId="12" fillId="0" borderId="29" xfId="77" applyNumberFormat="1" applyFont="1" applyBorder="1" applyAlignment="1" applyProtection="1">
      <alignment horizontal="right" vertical="center" wrapText="1"/>
      <protection hidden="1"/>
    </xf>
    <xf numFmtId="0" fontId="17" fillId="0" borderId="50" xfId="0" applyFont="1" applyBorder="1" applyAlignment="1" applyProtection="1">
      <alignment horizontal="center" vertical="center" wrapText="1"/>
      <protection hidden="1"/>
    </xf>
    <xf numFmtId="0" fontId="17" fillId="0" borderId="51" xfId="0" applyFont="1" applyBorder="1" applyAlignment="1" applyProtection="1">
      <alignment horizontal="center" vertical="center" wrapText="1"/>
      <protection hidden="1"/>
    </xf>
    <xf numFmtId="171" fontId="17" fillId="0" borderId="51" xfId="0" applyNumberFormat="1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2" fontId="11" fillId="0" borderId="46" xfId="47" applyNumberFormat="1" applyFont="1" applyBorder="1" applyAlignment="1" applyProtection="1">
      <alignment horizontal="right" vertical="center"/>
      <protection hidden="1"/>
    </xf>
    <xf numFmtId="2" fontId="0" fillId="0" borderId="29" xfId="0" applyNumberFormat="1" applyFont="1" applyBorder="1" applyAlignment="1" applyProtection="1">
      <alignment horizontal="right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2" fontId="18" fillId="0" borderId="14" xfId="0" applyNumberFormat="1" applyFont="1" applyBorder="1" applyAlignment="1" applyProtection="1">
      <alignment horizontal="right" vertical="center"/>
      <protection hidden="1"/>
    </xf>
    <xf numFmtId="171" fontId="18" fillId="0" borderId="14" xfId="0" applyNumberFormat="1" applyFont="1" applyBorder="1" applyAlignment="1" applyProtection="1">
      <alignment horizontal="center" vertical="center"/>
      <protection hidden="1"/>
    </xf>
    <xf numFmtId="1" fontId="27" fillId="0" borderId="14" xfId="0" applyNumberFormat="1" applyFont="1" applyBorder="1" applyAlignment="1" applyProtection="1">
      <alignment horizontal="center" vertical="center"/>
      <protection hidden="1"/>
    </xf>
    <xf numFmtId="1" fontId="27" fillId="0" borderId="14" xfId="47" applyNumberFormat="1" applyFont="1" applyBorder="1" applyAlignment="1" applyProtection="1">
      <alignment horizontal="center" vertical="center"/>
      <protection hidden="1"/>
    </xf>
    <xf numFmtId="171" fontId="27" fillId="0" borderId="54" xfId="0" applyNumberFormat="1" applyFont="1" applyBorder="1" applyAlignment="1" applyProtection="1">
      <alignment horizontal="center" vertical="center"/>
      <protection hidden="1"/>
    </xf>
    <xf numFmtId="171" fontId="0" fillId="0" borderId="55" xfId="0" applyNumberFormat="1" applyFont="1" applyBorder="1" applyAlignment="1" applyProtection="1">
      <alignment horizontal="center" vertical="center"/>
      <protection hidden="1"/>
    </xf>
    <xf numFmtId="179" fontId="0" fillId="0" borderId="55" xfId="0" applyNumberFormat="1" applyFont="1" applyBorder="1" applyAlignment="1" applyProtection="1">
      <alignment horizontal="center" vertical="center"/>
      <protection hidden="1"/>
    </xf>
    <xf numFmtId="171" fontId="0" fillId="0" borderId="56" xfId="0" applyNumberFormat="1" applyFont="1" applyBorder="1" applyAlignment="1" applyProtection="1">
      <alignment horizontal="center" vertical="center"/>
      <protection hidden="1"/>
    </xf>
    <xf numFmtId="2" fontId="18" fillId="0" borderId="55" xfId="0" applyNumberFormat="1" applyFont="1" applyBorder="1" applyAlignment="1" applyProtection="1">
      <alignment horizontal="right" vertical="center"/>
      <protection hidden="1"/>
    </xf>
    <xf numFmtId="2" fontId="11" fillId="0" borderId="57" xfId="47" applyNumberFormat="1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49" fontId="37" fillId="0" borderId="0" xfId="0" applyNumberFormat="1" applyFont="1" applyBorder="1" applyAlignment="1" applyProtection="1">
      <alignment horizontal="center" vertical="center"/>
      <protection hidden="1"/>
    </xf>
    <xf numFmtId="2" fontId="11" fillId="0" borderId="24" xfId="47" applyNumberFormat="1" applyFont="1" applyBorder="1" applyAlignment="1" applyProtection="1">
      <alignment horizontal="right" vertical="center"/>
      <protection hidden="1"/>
    </xf>
    <xf numFmtId="0" fontId="53" fillId="0" borderId="0" xfId="0" applyFont="1" applyBorder="1" applyAlignment="1" applyProtection="1">
      <alignment horizontal="center" vertical="center"/>
      <protection hidden="1"/>
    </xf>
    <xf numFmtId="2" fontId="11" fillId="0" borderId="34" xfId="47" applyNumberFormat="1" applyFont="1" applyBorder="1" applyAlignment="1" applyProtection="1">
      <alignment horizontal="right" vertical="center"/>
      <protection hidden="1"/>
    </xf>
    <xf numFmtId="2" fontId="11" fillId="0" borderId="36" xfId="47" applyNumberFormat="1" applyFont="1" applyBorder="1" applyAlignment="1" applyProtection="1">
      <alignment horizontal="center" vertical="center"/>
      <protection hidden="1"/>
    </xf>
    <xf numFmtId="2" fontId="11" fillId="0" borderId="47" xfId="47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1" fontId="37" fillId="0" borderId="45" xfId="47" applyFont="1" applyBorder="1" applyAlignment="1" applyProtection="1">
      <alignment horizontal="right" vertical="center"/>
      <protection hidden="1"/>
    </xf>
    <xf numFmtId="2" fontId="12" fillId="0" borderId="12" xfId="47" applyNumberFormat="1" applyFont="1" applyBorder="1" applyAlignment="1" applyProtection="1">
      <alignment horizontal="right" vertical="center"/>
      <protection hidden="1"/>
    </xf>
    <xf numFmtId="2" fontId="71" fillId="0" borderId="40" xfId="47" applyNumberFormat="1" applyFont="1" applyBorder="1" applyAlignment="1" applyProtection="1">
      <alignment horizontal="center" vertical="center"/>
      <protection hidden="1"/>
    </xf>
    <xf numFmtId="0" fontId="29" fillId="41" borderId="0" xfId="0" applyFont="1" applyFill="1" applyBorder="1" applyAlignment="1" applyProtection="1">
      <alignment vertical="center"/>
      <protection hidden="1"/>
    </xf>
    <xf numFmtId="0" fontId="46" fillId="41" borderId="0" xfId="0" applyFont="1" applyFill="1" applyBorder="1" applyAlignment="1" applyProtection="1">
      <alignment vertical="center"/>
      <protection hidden="1"/>
    </xf>
    <xf numFmtId="2" fontId="12" fillId="0" borderId="58" xfId="77" applyNumberFormat="1" applyFont="1" applyBorder="1" applyAlignment="1">
      <alignment horizontal="right"/>
      <protection/>
    </xf>
    <xf numFmtId="49" fontId="12" fillId="41" borderId="28" xfId="0" applyNumberFormat="1" applyFont="1" applyFill="1" applyBorder="1" applyAlignment="1" applyProtection="1">
      <alignment vertical="center"/>
      <protection hidden="1"/>
    </xf>
    <xf numFmtId="2" fontId="11" fillId="0" borderId="23" xfId="47" applyNumberFormat="1" applyFont="1" applyBorder="1" applyAlignment="1" applyProtection="1">
      <alignment horizontal="right" vertical="center"/>
      <protection hidden="1"/>
    </xf>
    <xf numFmtId="2" fontId="11" fillId="0" borderId="13" xfId="47" applyNumberFormat="1" applyFont="1" applyBorder="1" applyAlignment="1" applyProtection="1">
      <alignment vertical="center"/>
      <protection hidden="1"/>
    </xf>
    <xf numFmtId="2" fontId="8" fillId="0" borderId="13" xfId="0" applyNumberFormat="1" applyFont="1" applyBorder="1" applyAlignment="1" applyProtection="1">
      <alignment horizontal="right" vertical="center"/>
      <protection hidden="1"/>
    </xf>
    <xf numFmtId="0" fontId="16" fillId="0" borderId="59" xfId="0" applyFont="1" applyBorder="1" applyAlignment="1" applyProtection="1">
      <alignment horizontal="center" vertical="center"/>
      <protection hidden="1"/>
    </xf>
    <xf numFmtId="2" fontId="25" fillId="44" borderId="12" xfId="77" applyNumberFormat="1" applyFont="1" applyFill="1" applyBorder="1" applyAlignment="1">
      <alignment horizontal="center" vertical="center"/>
      <protection/>
    </xf>
    <xf numFmtId="2" fontId="25" fillId="44" borderId="44" xfId="0" applyNumberFormat="1" applyFont="1" applyFill="1" applyBorder="1" applyAlignment="1" applyProtection="1">
      <alignment horizontal="center" vertical="center"/>
      <protection hidden="1"/>
    </xf>
    <xf numFmtId="2" fontId="12" fillId="37" borderId="16" xfId="0" applyNumberFormat="1" applyFont="1" applyFill="1" applyBorder="1" applyAlignment="1" applyProtection="1">
      <alignment horizontal="left" vertical="center"/>
      <protection locked="0"/>
    </xf>
    <xf numFmtId="2" fontId="11" fillId="45" borderId="12" xfId="0" applyNumberFormat="1" applyFont="1" applyFill="1" applyBorder="1" applyAlignment="1" applyProtection="1">
      <alignment vertical="center"/>
      <protection hidden="1"/>
    </xf>
    <xf numFmtId="2" fontId="11" fillId="45" borderId="12" xfId="47" applyNumberFormat="1" applyFont="1" applyFill="1" applyBorder="1" applyAlignment="1" applyProtection="1">
      <alignment horizontal="right" vertical="center"/>
      <protection locked="0"/>
    </xf>
    <xf numFmtId="2" fontId="8" fillId="0" borderId="7" xfId="0" applyNumberFormat="1" applyFont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2" fontId="11" fillId="0" borderId="22" xfId="47" applyNumberFormat="1" applyFont="1" applyBorder="1" applyAlignment="1" applyProtection="1">
      <alignment horizontal="right" vertical="center"/>
      <protection hidden="1"/>
    </xf>
    <xf numFmtId="2" fontId="11" fillId="0" borderId="58" xfId="47" applyNumberFormat="1" applyFont="1" applyBorder="1" applyAlignment="1" applyProtection="1">
      <alignment horizontal="right" vertical="center"/>
      <protection hidden="1"/>
    </xf>
    <xf numFmtId="2" fontId="11" fillId="0" borderId="60" xfId="47" applyNumberFormat="1" applyFont="1" applyBorder="1" applyAlignment="1" applyProtection="1">
      <alignment horizontal="right" vertical="center"/>
      <protection hidden="1"/>
    </xf>
    <xf numFmtId="49" fontId="12" fillId="32" borderId="12" xfId="0" applyNumberFormat="1" applyFont="1" applyFill="1" applyBorder="1" applyAlignment="1" applyProtection="1">
      <alignment horizontal="left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8" fillId="0" borderId="61" xfId="0" applyNumberFormat="1" applyFont="1" applyBorder="1" applyAlignment="1" applyProtection="1">
      <alignment vertical="center"/>
      <protection hidden="1"/>
    </xf>
    <xf numFmtId="0" fontId="8" fillId="44" borderId="12" xfId="0" applyFont="1" applyFill="1" applyBorder="1" applyAlignment="1" applyProtection="1">
      <alignment vertical="center"/>
      <protection locked="0"/>
    </xf>
    <xf numFmtId="0" fontId="57" fillId="42" borderId="12" xfId="77" applyFont="1" applyFill="1" applyBorder="1" applyAlignment="1" applyProtection="1">
      <alignment vertical="center"/>
      <protection hidden="1"/>
    </xf>
    <xf numFmtId="2" fontId="12" fillId="0" borderId="45" xfId="47" applyNumberFormat="1" applyFont="1" applyBorder="1" applyAlignment="1" applyProtection="1">
      <alignment horizontal="right" vertical="center"/>
      <protection hidden="1"/>
    </xf>
    <xf numFmtId="49" fontId="37" fillId="0" borderId="7" xfId="0" applyNumberFormat="1" applyFont="1" applyBorder="1" applyAlignment="1" applyProtection="1">
      <alignment horizontal="center" vertical="center"/>
      <protection hidden="1"/>
    </xf>
    <xf numFmtId="2" fontId="8" fillId="0" borderId="24" xfId="0" applyNumberFormat="1" applyFont="1" applyBorder="1" applyAlignment="1" applyProtection="1">
      <alignment horizontal="right" vertical="center"/>
      <protection hidden="1"/>
    </xf>
    <xf numFmtId="0" fontId="17" fillId="0" borderId="62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2" fontId="11" fillId="0" borderId="44" xfId="0" applyNumberFormat="1" applyFont="1" applyBorder="1" applyAlignment="1" applyProtection="1">
      <alignment horizontal="right" vertical="center"/>
      <protection hidden="1"/>
    </xf>
    <xf numFmtId="171" fontId="0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vertical="center"/>
      <protection hidden="1"/>
    </xf>
    <xf numFmtId="2" fontId="8" fillId="0" borderId="12" xfId="0" applyNumberFormat="1" applyFont="1" applyBorder="1" applyAlignment="1" applyProtection="1">
      <alignment vertical="center"/>
      <protection hidden="1"/>
    </xf>
    <xf numFmtId="171" fontId="8" fillId="0" borderId="0" xfId="47" applyFont="1" applyBorder="1" applyAlignment="1" applyProtection="1">
      <alignment horizontal="left" vertical="center"/>
      <protection hidden="1"/>
    </xf>
    <xf numFmtId="49" fontId="8" fillId="0" borderId="0" xfId="47" applyNumberFormat="1" applyFont="1" applyFill="1" applyBorder="1" applyAlignment="1" applyProtection="1">
      <alignment vertical="center"/>
      <protection hidden="1"/>
    </xf>
    <xf numFmtId="49" fontId="8" fillId="0" borderId="0" xfId="47" applyNumberFormat="1" applyFont="1" applyFill="1" applyBorder="1" applyAlignment="1" applyProtection="1">
      <alignment horizontal="center" vertical="center"/>
      <protection hidden="1"/>
    </xf>
    <xf numFmtId="171" fontId="8" fillId="0" borderId="22" xfId="47" applyFont="1" applyBorder="1" applyAlignment="1" applyProtection="1">
      <alignment horizontal="center" vertical="center"/>
      <protection hidden="1"/>
    </xf>
    <xf numFmtId="0" fontId="12" fillId="0" borderId="22" xfId="77" applyFont="1" applyBorder="1" applyAlignment="1">
      <alignment horizontal="left"/>
      <protection/>
    </xf>
    <xf numFmtId="2" fontId="11" fillId="0" borderId="36" xfId="0" applyNumberFormat="1" applyFont="1" applyBorder="1" applyAlignment="1" applyProtection="1">
      <alignment horizontal="right" vertical="center"/>
      <protection hidden="1"/>
    </xf>
    <xf numFmtId="0" fontId="14" fillId="0" borderId="28" xfId="0" applyFont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73" fillId="41" borderId="0" xfId="0" applyFont="1" applyFill="1" applyBorder="1" applyAlignment="1" applyProtection="1">
      <alignment horizontal="left" vertical="center"/>
      <protection hidden="1"/>
    </xf>
    <xf numFmtId="0" fontId="7" fillId="38" borderId="0" xfId="0" applyFont="1" applyFill="1" applyAlignment="1" applyProtection="1">
      <alignment vertical="center"/>
      <protection hidden="1"/>
    </xf>
    <xf numFmtId="2" fontId="8" fillId="0" borderId="63" xfId="0" applyNumberFormat="1" applyFont="1" applyBorder="1" applyAlignment="1" applyProtection="1">
      <alignment horizontal="right" vertical="center"/>
      <protection hidden="1"/>
    </xf>
    <xf numFmtId="49" fontId="8" fillId="37" borderId="12" xfId="0" applyNumberFormat="1" applyFont="1" applyFill="1" applyBorder="1" applyAlignment="1" applyProtection="1">
      <alignment vertical="center"/>
      <protection locked="0"/>
    </xf>
    <xf numFmtId="49" fontId="11" fillId="37" borderId="12" xfId="0" applyNumberFormat="1" applyFont="1" applyFill="1" applyBorder="1" applyAlignment="1" applyProtection="1">
      <alignment vertical="center"/>
      <protection locked="0"/>
    </xf>
    <xf numFmtId="0" fontId="22" fillId="0" borderId="0" xfId="77" applyFont="1">
      <alignment/>
      <protection/>
    </xf>
    <xf numFmtId="0" fontId="80" fillId="46" borderId="12" xfId="0" applyFont="1" applyFill="1" applyBorder="1" applyAlignment="1" applyProtection="1">
      <alignment horizontal="left" vertical="center"/>
      <protection locked="0"/>
    </xf>
    <xf numFmtId="2" fontId="12" fillId="44" borderId="12" xfId="0" applyNumberFormat="1" applyFont="1" applyFill="1" applyBorder="1" applyAlignment="1" applyProtection="1">
      <alignment horizontal="left" vertical="center"/>
      <protection locked="0"/>
    </xf>
    <xf numFmtId="2" fontId="12" fillId="41" borderId="12" xfId="0" applyNumberFormat="1" applyFont="1" applyFill="1" applyBorder="1" applyAlignment="1" applyProtection="1">
      <alignment horizontal="left" vertical="center"/>
      <protection locked="0"/>
    </xf>
    <xf numFmtId="2" fontId="11" fillId="0" borderId="7" xfId="47" applyNumberFormat="1" applyFont="1" applyBorder="1" applyAlignment="1" applyProtection="1">
      <alignment/>
      <protection hidden="1"/>
    </xf>
    <xf numFmtId="2" fontId="12" fillId="0" borderId="7" xfId="77" applyNumberFormat="1" applyFont="1" applyBorder="1" applyAlignment="1">
      <alignment horizontal="right"/>
      <protection/>
    </xf>
    <xf numFmtId="2" fontId="12" fillId="0" borderId="7" xfId="77" applyNumberFormat="1" applyFont="1" applyBorder="1">
      <alignment/>
      <protection/>
    </xf>
    <xf numFmtId="2" fontId="8" fillId="0" borderId="63" xfId="0" applyNumberFormat="1" applyFont="1" applyBorder="1" applyAlignment="1" applyProtection="1">
      <alignment vertical="center"/>
      <protection hidden="1"/>
    </xf>
    <xf numFmtId="0" fontId="82" fillId="36" borderId="12" xfId="0" applyFont="1" applyFill="1" applyBorder="1" applyAlignment="1" applyProtection="1">
      <alignment horizontal="right"/>
      <protection hidden="1"/>
    </xf>
    <xf numFmtId="0" fontId="29" fillId="36" borderId="12" xfId="0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83" fillId="0" borderId="28" xfId="0" applyFont="1" applyBorder="1" applyAlignment="1" applyProtection="1">
      <alignment horizontal="right" vertical="center"/>
      <protection hidden="1"/>
    </xf>
    <xf numFmtId="0" fontId="29" fillId="36" borderId="12" xfId="0" applyFont="1" applyFill="1" applyBorder="1" applyAlignment="1" applyProtection="1">
      <alignment horizontal="left" vertical="center"/>
      <protection hidden="1"/>
    </xf>
    <xf numFmtId="0" fontId="29" fillId="36" borderId="12" xfId="0" applyFont="1" applyFill="1" applyBorder="1" applyAlignment="1" applyProtection="1">
      <alignment vertical="center"/>
      <protection hidden="1"/>
    </xf>
    <xf numFmtId="0" fontId="29" fillId="36" borderId="13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 vertical="center"/>
      <protection hidden="1"/>
    </xf>
    <xf numFmtId="0" fontId="29" fillId="36" borderId="18" xfId="0" applyFont="1" applyFill="1" applyBorder="1" applyAlignment="1" applyProtection="1">
      <alignment/>
      <protection hidden="1"/>
    </xf>
    <xf numFmtId="0" fontId="29" fillId="36" borderId="12" xfId="0" applyFont="1" applyFill="1" applyBorder="1" applyAlignment="1" applyProtection="1">
      <alignment/>
      <protection hidden="1"/>
    </xf>
    <xf numFmtId="0" fontId="45" fillId="36" borderId="16" xfId="0" applyFont="1" applyFill="1" applyBorder="1" applyAlignment="1" applyProtection="1">
      <alignment vertical="center"/>
      <protection hidden="1"/>
    </xf>
    <xf numFmtId="0" fontId="45" fillId="36" borderId="13" xfId="0" applyFont="1" applyFill="1" applyBorder="1" applyAlignment="1" applyProtection="1">
      <alignment horizontal="left" vertical="center"/>
      <protection hidden="1"/>
    </xf>
    <xf numFmtId="0" fontId="79" fillId="36" borderId="12" xfId="0" applyFont="1" applyFill="1" applyBorder="1" applyAlignment="1" applyProtection="1">
      <alignment vertical="center"/>
      <protection hidden="1"/>
    </xf>
    <xf numFmtId="0" fontId="45" fillId="36" borderId="12" xfId="0" applyFont="1" applyFill="1" applyBorder="1" applyAlignment="1" applyProtection="1">
      <alignment horizontal="right"/>
      <protection hidden="1"/>
    </xf>
    <xf numFmtId="0" fontId="29" fillId="36" borderId="12" xfId="0" applyFont="1" applyFill="1" applyBorder="1" applyAlignment="1" applyProtection="1">
      <alignment horizontal="right"/>
      <protection hidden="1"/>
    </xf>
    <xf numFmtId="0" fontId="12" fillId="45" borderId="62" xfId="0" applyFont="1" applyFill="1" applyBorder="1" applyAlignment="1" applyProtection="1">
      <alignment horizontal="center" vertical="center"/>
      <protection hidden="1"/>
    </xf>
    <xf numFmtId="0" fontId="12" fillId="45" borderId="12" xfId="0" applyFont="1" applyFill="1" applyBorder="1" applyAlignment="1" applyProtection="1">
      <alignment horizontal="center" vertical="center"/>
      <protection hidden="1"/>
    </xf>
    <xf numFmtId="0" fontId="12" fillId="45" borderId="44" xfId="0" applyFont="1" applyFill="1" applyBorder="1" applyAlignment="1" applyProtection="1">
      <alignment horizontal="center" vertical="center"/>
      <protection hidden="1"/>
    </xf>
    <xf numFmtId="0" fontId="142" fillId="36" borderId="12" xfId="0" applyFont="1" applyFill="1" applyBorder="1" applyAlignment="1" applyProtection="1">
      <alignment horizontal="right"/>
      <protection hidden="1"/>
    </xf>
    <xf numFmtId="0" fontId="29" fillId="36" borderId="62" xfId="0" applyFont="1" applyFill="1" applyBorder="1" applyAlignment="1" applyProtection="1">
      <alignment horizontal="left" vertical="center"/>
      <protection hidden="1"/>
    </xf>
    <xf numFmtId="0" fontId="22" fillId="37" borderId="44" xfId="0" applyFont="1" applyFill="1" applyBorder="1" applyAlignment="1" applyProtection="1">
      <alignment vertical="center"/>
      <protection locked="0"/>
    </xf>
    <xf numFmtId="0" fontId="85" fillId="36" borderId="0" xfId="0" applyFont="1" applyFill="1" applyBorder="1" applyAlignment="1" applyProtection="1">
      <alignment vertical="center"/>
      <protection hidden="1"/>
    </xf>
    <xf numFmtId="0" fontId="25" fillId="45" borderId="62" xfId="0" applyFont="1" applyFill="1" applyBorder="1" applyAlignment="1" applyProtection="1">
      <alignment horizontal="left" vertical="center"/>
      <protection hidden="1"/>
    </xf>
    <xf numFmtId="0" fontId="87" fillId="36" borderId="62" xfId="0" applyFont="1" applyFill="1" applyBorder="1" applyAlignment="1" applyProtection="1">
      <alignment horizontal="center" vertical="center"/>
      <protection hidden="1"/>
    </xf>
    <xf numFmtId="0" fontId="87" fillId="36" borderId="42" xfId="0" applyFont="1" applyFill="1" applyBorder="1" applyAlignment="1" applyProtection="1">
      <alignment horizontal="center" vertical="center"/>
      <protection hidden="1"/>
    </xf>
    <xf numFmtId="0" fontId="87" fillId="36" borderId="44" xfId="0" applyFont="1" applyFill="1" applyBorder="1" applyAlignment="1" applyProtection="1">
      <alignment horizontal="center" vertical="center"/>
      <protection hidden="1"/>
    </xf>
    <xf numFmtId="0" fontId="26" fillId="36" borderId="12" xfId="0" applyFont="1" applyFill="1" applyBorder="1" applyAlignment="1" applyProtection="1">
      <alignment horizontal="right"/>
      <protection hidden="1"/>
    </xf>
    <xf numFmtId="0" fontId="29" fillId="36" borderId="16" xfId="0" applyFont="1" applyFill="1" applyBorder="1" applyAlignment="1" applyProtection="1">
      <alignment horizontal="right" vertical="center"/>
      <protection hidden="1"/>
    </xf>
    <xf numFmtId="0" fontId="21" fillId="36" borderId="40" xfId="0" applyFont="1" applyFill="1" applyBorder="1" applyAlignment="1" applyProtection="1">
      <alignment vertical="center"/>
      <protection hidden="1"/>
    </xf>
    <xf numFmtId="0" fontId="25" fillId="45" borderId="12" xfId="0" applyFont="1" applyFill="1" applyBorder="1" applyAlignment="1" applyProtection="1">
      <alignment horizontal="center" vertical="center"/>
      <protection hidden="1"/>
    </xf>
    <xf numFmtId="0" fontId="45" fillId="36" borderId="12" xfId="0" applyFont="1" applyFill="1" applyBorder="1" applyAlignment="1" applyProtection="1">
      <alignment horizontal="center" vertical="center"/>
      <protection hidden="1"/>
    </xf>
    <xf numFmtId="0" fontId="45" fillId="36" borderId="0" xfId="0" applyFont="1" applyFill="1" applyBorder="1" applyAlignment="1" applyProtection="1">
      <alignment vertical="center"/>
      <protection hidden="1"/>
    </xf>
    <xf numFmtId="0" fontId="45" fillId="36" borderId="22" xfId="0" applyFont="1" applyFill="1" applyBorder="1" applyAlignment="1" applyProtection="1">
      <alignment vertical="center"/>
      <protection hidden="1"/>
    </xf>
    <xf numFmtId="0" fontId="21" fillId="36" borderId="28" xfId="0" applyFont="1" applyFill="1" applyBorder="1" applyAlignment="1" applyProtection="1">
      <alignment vertical="center"/>
      <protection hidden="1"/>
    </xf>
    <xf numFmtId="0" fontId="0" fillId="45" borderId="7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" fontId="12" fillId="42" borderId="16" xfId="77" applyNumberFormat="1" applyFont="1" applyFill="1" applyBorder="1" applyAlignment="1" applyProtection="1">
      <alignment horizontal="center" vertical="top" wrapText="1"/>
      <protection/>
    </xf>
    <xf numFmtId="0" fontId="12" fillId="42" borderId="16" xfId="77" applyFont="1" applyFill="1" applyBorder="1" applyAlignment="1" applyProtection="1">
      <alignment horizontal="center" vertical="top" wrapText="1"/>
      <protection/>
    </xf>
    <xf numFmtId="0" fontId="37" fillId="42" borderId="16" xfId="77" applyFont="1" applyFill="1" applyBorder="1" applyAlignment="1" applyProtection="1">
      <alignment horizontal="center" vertical="top" wrapText="1"/>
      <protection/>
    </xf>
    <xf numFmtId="0" fontId="12" fillId="42" borderId="12" xfId="77" applyFont="1" applyFill="1" applyBorder="1" applyAlignment="1" applyProtection="1">
      <alignment horizontal="center" vertical="justify"/>
      <protection/>
    </xf>
    <xf numFmtId="0" fontId="12" fillId="42" borderId="12" xfId="77" applyFont="1" applyFill="1" applyBorder="1" applyAlignment="1" applyProtection="1">
      <alignment horizontal="center" vertical="top" wrapText="1"/>
      <protection/>
    </xf>
    <xf numFmtId="0" fontId="12" fillId="42" borderId="12" xfId="77" applyFont="1" applyFill="1" applyBorder="1" applyAlignment="1" applyProtection="1">
      <alignment horizontal="center" vertical="top" wrapText="1"/>
      <protection hidden="1"/>
    </xf>
    <xf numFmtId="0" fontId="12" fillId="42" borderId="62" xfId="77" applyFont="1" applyFill="1" applyBorder="1" applyAlignment="1" applyProtection="1">
      <alignment horizontal="center" vertical="top" wrapText="1"/>
      <protection hidden="1"/>
    </xf>
    <xf numFmtId="0" fontId="0" fillId="0" borderId="0" xfId="77" applyFont="1" applyProtection="1">
      <alignment/>
      <protection/>
    </xf>
    <xf numFmtId="0" fontId="47" fillId="0" borderId="7" xfId="0" applyFont="1" applyBorder="1" applyAlignment="1" applyProtection="1">
      <alignment vertical="center"/>
      <protection hidden="1"/>
    </xf>
    <xf numFmtId="0" fontId="37" fillId="0" borderId="16" xfId="0" applyFont="1" applyBorder="1" applyAlignment="1" applyProtection="1">
      <alignment vertical="center"/>
      <protection hidden="1"/>
    </xf>
    <xf numFmtId="2" fontId="12" fillId="0" borderId="16" xfId="47" applyNumberFormat="1" applyFont="1" applyBorder="1" applyAlignment="1" applyProtection="1">
      <alignment horizontal="right" vertical="center"/>
      <protection hidden="1"/>
    </xf>
    <xf numFmtId="49" fontId="12" fillId="0" borderId="20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vertical="center"/>
      <protection hidden="1"/>
    </xf>
    <xf numFmtId="0" fontId="25" fillId="0" borderId="40" xfId="0" applyFont="1" applyBorder="1" applyAlignment="1" applyProtection="1">
      <alignment vertical="center"/>
      <protection hidden="1"/>
    </xf>
    <xf numFmtId="0" fontId="25" fillId="0" borderId="21" xfId="0" applyFont="1" applyBorder="1" applyAlignment="1" applyProtection="1">
      <alignment vertical="center"/>
      <protection hidden="1"/>
    </xf>
    <xf numFmtId="171" fontId="12" fillId="0" borderId="0" xfId="47" applyFont="1" applyBorder="1" applyAlignment="1" applyProtection="1">
      <alignment horizontal="left" vertical="center"/>
      <protection hidden="1"/>
    </xf>
    <xf numFmtId="171" fontId="37" fillId="0" borderId="28" xfId="47" applyFont="1" applyBorder="1" applyAlignment="1" applyProtection="1">
      <alignment horizontal="left" vertical="center"/>
      <protection hidden="1"/>
    </xf>
    <xf numFmtId="0" fontId="54" fillId="41" borderId="4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0" fillId="0" borderId="40" xfId="77" applyFont="1" applyBorder="1">
      <alignment/>
      <protection/>
    </xf>
    <xf numFmtId="0" fontId="0" fillId="0" borderId="21" xfId="77" applyFont="1" applyBorder="1">
      <alignment/>
      <protection/>
    </xf>
    <xf numFmtId="0" fontId="25" fillId="0" borderId="22" xfId="77" applyFont="1" applyBorder="1">
      <alignment/>
      <protection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83" fillId="0" borderId="18" xfId="0" applyFont="1" applyFill="1" applyBorder="1" applyAlignment="1" applyProtection="1">
      <alignment horizontal="left" vertical="center"/>
      <protection hidden="1"/>
    </xf>
    <xf numFmtId="0" fontId="83" fillId="0" borderId="0" xfId="0" applyFont="1" applyFill="1" applyBorder="1" applyAlignment="1" applyProtection="1">
      <alignment horizontal="left" vertical="center"/>
      <protection hidden="1"/>
    </xf>
    <xf numFmtId="0" fontId="143" fillId="47" borderId="17" xfId="0" applyFont="1" applyFill="1" applyBorder="1" applyAlignment="1" applyProtection="1">
      <alignment horizontal="center" vertical="justify"/>
      <protection hidden="1"/>
    </xf>
    <xf numFmtId="0" fontId="143" fillId="47" borderId="20" xfId="0" applyFont="1" applyFill="1" applyBorder="1" applyAlignment="1" applyProtection="1">
      <alignment horizontal="center" vertical="justify"/>
      <protection hidden="1"/>
    </xf>
    <xf numFmtId="171" fontId="24" fillId="42" borderId="20" xfId="47" applyFont="1" applyFill="1" applyBorder="1" applyAlignment="1" applyProtection="1">
      <alignment horizontal="right" vertical="center"/>
      <protection hidden="1"/>
    </xf>
    <xf numFmtId="171" fontId="24" fillId="42" borderId="28" xfId="47" applyFont="1" applyFill="1" applyBorder="1" applyAlignment="1" applyProtection="1">
      <alignment horizontal="right" vertical="center"/>
      <protection hidden="1"/>
    </xf>
    <xf numFmtId="171" fontId="57" fillId="42" borderId="28" xfId="47" applyFont="1" applyFill="1" applyBorder="1" applyAlignment="1" applyProtection="1">
      <alignment vertical="center"/>
      <protection hidden="1"/>
    </xf>
    <xf numFmtId="171" fontId="57" fillId="42" borderId="45" xfId="47" applyFont="1" applyFill="1" applyBorder="1" applyAlignment="1" applyProtection="1">
      <alignment vertical="center"/>
      <protection hidden="1"/>
    </xf>
    <xf numFmtId="0" fontId="74" fillId="48" borderId="42" xfId="77" applyFont="1" applyFill="1" applyBorder="1" applyAlignment="1">
      <alignment/>
      <protection/>
    </xf>
    <xf numFmtId="0" fontId="13" fillId="0" borderId="40" xfId="0" applyFont="1" applyBorder="1" applyAlignment="1" applyProtection="1">
      <alignment vertical="center"/>
      <protection hidden="1"/>
    </xf>
    <xf numFmtId="0" fontId="13" fillId="0" borderId="21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vertical="center"/>
      <protection hidden="1"/>
    </xf>
    <xf numFmtId="0" fontId="83" fillId="41" borderId="18" xfId="0" applyFont="1" applyFill="1" applyBorder="1" applyAlignment="1" applyProtection="1">
      <alignment vertical="center"/>
      <protection hidden="1"/>
    </xf>
    <xf numFmtId="0" fontId="21" fillId="41" borderId="0" xfId="0" applyFont="1" applyFill="1" applyBorder="1" applyAlignment="1" applyProtection="1">
      <alignment vertical="center"/>
      <protection hidden="1"/>
    </xf>
    <xf numFmtId="0" fontId="21" fillId="41" borderId="22" xfId="0" applyFont="1" applyFill="1" applyBorder="1" applyAlignment="1" applyProtection="1">
      <alignment vertical="center"/>
      <protection hidden="1"/>
    </xf>
    <xf numFmtId="0" fontId="83" fillId="41" borderId="20" xfId="0" applyFont="1" applyFill="1" applyBorder="1" applyAlignment="1" applyProtection="1">
      <alignment vertical="center"/>
      <protection hidden="1"/>
    </xf>
    <xf numFmtId="0" fontId="21" fillId="41" borderId="28" xfId="0" applyFont="1" applyFill="1" applyBorder="1" applyAlignment="1" applyProtection="1">
      <alignment vertical="center"/>
      <protection hidden="1"/>
    </xf>
    <xf numFmtId="0" fontId="21" fillId="41" borderId="45" xfId="0" applyFont="1" applyFill="1" applyBorder="1" applyAlignment="1" applyProtection="1">
      <alignment vertical="center"/>
      <protection hidden="1"/>
    </xf>
    <xf numFmtId="2" fontId="12" fillId="0" borderId="35" xfId="77" applyNumberFormat="1" applyFont="1" applyBorder="1" applyAlignment="1">
      <alignment horizontal="right"/>
      <protection/>
    </xf>
    <xf numFmtId="2" fontId="12" fillId="0" borderId="24" xfId="77" applyNumberFormat="1" applyFont="1" applyBorder="1" applyAlignment="1">
      <alignment horizontal="right"/>
      <protection/>
    </xf>
    <xf numFmtId="2" fontId="12" fillId="0" borderId="43" xfId="77" applyNumberFormat="1" applyFont="1" applyBorder="1" applyAlignment="1">
      <alignment horizontal="right"/>
      <protection/>
    </xf>
    <xf numFmtId="0" fontId="37" fillId="41" borderId="20" xfId="0" applyFont="1" applyFill="1" applyBorder="1" applyAlignment="1" applyProtection="1">
      <alignment vertical="center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171" fontId="37" fillId="0" borderId="0" xfId="47" applyFont="1" applyBorder="1" applyAlignment="1" applyProtection="1">
      <alignment horizontal="right" vertical="center"/>
      <protection hidden="1"/>
    </xf>
    <xf numFmtId="171" fontId="11" fillId="0" borderId="0" xfId="47" applyFont="1" applyBorder="1" applyAlignment="1" applyProtection="1">
      <alignment horizontal="right" vertical="center"/>
      <protection hidden="1"/>
    </xf>
    <xf numFmtId="2" fontId="12" fillId="0" borderId="0" xfId="0" applyNumberFormat="1" applyFont="1" applyBorder="1" applyAlignment="1" applyProtection="1">
      <alignment vertical="center"/>
      <protection hidden="1"/>
    </xf>
    <xf numFmtId="0" fontId="0" fillId="38" borderId="0" xfId="0" applyFont="1" applyFill="1" applyAlignment="1" applyProtection="1">
      <alignment vertical="center"/>
      <protection hidden="1"/>
    </xf>
    <xf numFmtId="49" fontId="12" fillId="0" borderId="17" xfId="0" applyNumberFormat="1" applyFont="1" applyBorder="1" applyAlignment="1" applyProtection="1">
      <alignment horizontal="center" vertical="center"/>
      <protection hidden="1"/>
    </xf>
    <xf numFmtId="171" fontId="8" fillId="0" borderId="21" xfId="47" applyFont="1" applyBorder="1" applyAlignment="1" applyProtection="1">
      <alignment horizontal="center" vertical="center"/>
      <protection hidden="1"/>
    </xf>
    <xf numFmtId="49" fontId="57" fillId="0" borderId="22" xfId="0" applyNumberFormat="1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2" fontId="12" fillId="0" borderId="28" xfId="47" applyNumberFormat="1" applyFont="1" applyBorder="1" applyAlignment="1" applyProtection="1">
      <alignment vertical="center"/>
      <protection hidden="1"/>
    </xf>
    <xf numFmtId="171" fontId="37" fillId="0" borderId="28" xfId="47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horizontal="right" vertical="center"/>
      <protection hidden="1"/>
    </xf>
    <xf numFmtId="14" fontId="47" fillId="0" borderId="0" xfId="0" applyNumberFormat="1" applyFont="1" applyBorder="1" applyAlignment="1" applyProtection="1">
      <alignment vertical="center"/>
      <protection hidden="1"/>
    </xf>
    <xf numFmtId="2" fontId="11" fillId="0" borderId="40" xfId="47" applyNumberFormat="1" applyFont="1" applyBorder="1" applyAlignment="1" applyProtection="1">
      <alignment horizontal="right" vertical="center"/>
      <protection hidden="1"/>
    </xf>
    <xf numFmtId="0" fontId="12" fillId="0" borderId="18" xfId="0" applyFont="1" applyBorder="1" applyAlignment="1" applyProtection="1">
      <alignment vertical="center"/>
      <protection hidden="1"/>
    </xf>
    <xf numFmtId="0" fontId="38" fillId="0" borderId="18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2" fontId="11" fillId="0" borderId="45" xfId="47" applyNumberFormat="1" applyFont="1" applyBorder="1" applyAlignment="1" applyProtection="1">
      <alignment horizontal="right" vertical="center"/>
      <protection hidden="1"/>
    </xf>
    <xf numFmtId="2" fontId="11" fillId="0" borderId="22" xfId="47" applyNumberFormat="1" applyFont="1" applyBorder="1" applyAlignment="1" applyProtection="1">
      <alignment horizontal="center" vertical="center"/>
      <protection hidden="1"/>
    </xf>
    <xf numFmtId="0" fontId="36" fillId="41" borderId="0" xfId="0" applyFont="1" applyFill="1" applyBorder="1" applyAlignment="1" applyProtection="1">
      <alignment horizontal="center" vertical="center"/>
      <protection hidden="1"/>
    </xf>
    <xf numFmtId="2" fontId="12" fillId="44" borderId="64" xfId="0" applyNumberFormat="1" applyFont="1" applyFill="1" applyBorder="1" applyAlignment="1" applyProtection="1">
      <alignment vertical="center"/>
      <protection hidden="1"/>
    </xf>
    <xf numFmtId="2" fontId="12" fillId="44" borderId="44" xfId="0" applyNumberFormat="1" applyFont="1" applyFill="1" applyBorder="1" applyAlignment="1" applyProtection="1">
      <alignment horizontal="left" vertical="center"/>
      <protection locked="0"/>
    </xf>
    <xf numFmtId="0" fontId="8" fillId="49" borderId="0" xfId="0" applyFont="1" applyFill="1" applyBorder="1" applyAlignment="1" applyProtection="1">
      <alignment horizontal="center" vertical="center"/>
      <protection hidden="1"/>
    </xf>
    <xf numFmtId="0" fontId="8" fillId="49" borderId="22" xfId="0" applyFont="1" applyFill="1" applyBorder="1" applyAlignment="1" applyProtection="1">
      <alignment horizontal="center" vertical="center"/>
      <protection hidden="1"/>
    </xf>
    <xf numFmtId="2" fontId="36" fillId="49" borderId="0" xfId="0" applyNumberFormat="1" applyFont="1" applyFill="1" applyBorder="1" applyAlignment="1" applyProtection="1">
      <alignment horizontal="right" vertical="center"/>
      <protection hidden="1"/>
    </xf>
    <xf numFmtId="2" fontId="8" fillId="49" borderId="0" xfId="0" applyNumberFormat="1" applyFont="1" applyFill="1" applyBorder="1" applyAlignment="1" applyProtection="1">
      <alignment horizontal="right" vertical="center"/>
      <protection locked="0"/>
    </xf>
    <xf numFmtId="2" fontId="8" fillId="49" borderId="22" xfId="0" applyNumberFormat="1" applyFont="1" applyFill="1" applyBorder="1" applyAlignment="1" applyProtection="1">
      <alignment horizontal="right" vertical="center"/>
      <protection locked="0"/>
    </xf>
    <xf numFmtId="2" fontId="12" fillId="49" borderId="0" xfId="0" applyNumberFormat="1" applyFont="1" applyFill="1" applyBorder="1" applyAlignment="1" applyProtection="1">
      <alignment vertical="center"/>
      <protection locked="0"/>
    </xf>
    <xf numFmtId="2" fontId="12" fillId="49" borderId="22" xfId="0" applyNumberFormat="1" applyFont="1" applyFill="1" applyBorder="1" applyAlignment="1" applyProtection="1">
      <alignment vertical="center"/>
      <protection locked="0"/>
    </xf>
    <xf numFmtId="2" fontId="12" fillId="49" borderId="0" xfId="0" applyNumberFormat="1" applyFont="1" applyFill="1" applyBorder="1" applyAlignment="1" applyProtection="1">
      <alignment horizontal="right" vertical="center"/>
      <protection locked="0"/>
    </xf>
    <xf numFmtId="2" fontId="12" fillId="49" borderId="22" xfId="0" applyNumberFormat="1" applyFont="1" applyFill="1" applyBorder="1" applyAlignment="1" applyProtection="1">
      <alignment horizontal="right" vertical="center"/>
      <protection locked="0"/>
    </xf>
    <xf numFmtId="0" fontId="26" fillId="49" borderId="18" xfId="0" applyNumberFormat="1" applyFont="1" applyFill="1" applyBorder="1" applyAlignment="1" applyProtection="1">
      <alignment horizontal="left" vertical="center"/>
      <protection hidden="1"/>
    </xf>
    <xf numFmtId="0" fontId="26" fillId="49" borderId="0" xfId="0" applyNumberFormat="1" applyFont="1" applyFill="1" applyBorder="1" applyAlignment="1" applyProtection="1">
      <alignment horizontal="left" vertical="center"/>
      <protection hidden="1"/>
    </xf>
    <xf numFmtId="0" fontId="75" fillId="49" borderId="18" xfId="0" applyNumberFormat="1" applyFont="1" applyFill="1" applyBorder="1" applyAlignment="1" applyProtection="1">
      <alignment horizontal="left" vertical="center"/>
      <protection hidden="1"/>
    </xf>
    <xf numFmtId="0" fontId="75" fillId="49" borderId="0" xfId="0" applyNumberFormat="1" applyFont="1" applyFill="1" applyBorder="1" applyAlignment="1" applyProtection="1">
      <alignment horizontal="left" vertical="center"/>
      <protection hidden="1"/>
    </xf>
    <xf numFmtId="2" fontId="12" fillId="49" borderId="0" xfId="0" applyNumberFormat="1" applyFont="1" applyFill="1" applyBorder="1" applyAlignment="1" applyProtection="1">
      <alignment horizontal="left" vertical="center"/>
      <protection locked="0"/>
    </xf>
    <xf numFmtId="0" fontId="75" fillId="49" borderId="18" xfId="0" applyNumberFormat="1" applyFont="1" applyFill="1" applyBorder="1" applyAlignment="1" applyProtection="1" quotePrefix="1">
      <alignment horizontal="left" vertical="justify"/>
      <protection hidden="1"/>
    </xf>
    <xf numFmtId="0" fontId="36" fillId="49" borderId="0" xfId="0" applyNumberFormat="1" applyFont="1" applyFill="1" applyBorder="1" applyAlignment="1" applyProtection="1">
      <alignment horizontal="left" vertical="justify"/>
      <protection hidden="1"/>
    </xf>
    <xf numFmtId="0" fontId="8" fillId="49" borderId="0" xfId="0" applyNumberFormat="1" applyFont="1" applyFill="1" applyBorder="1" applyAlignment="1" applyProtection="1">
      <alignment horizontal="left" vertical="justify"/>
      <protection hidden="1"/>
    </xf>
    <xf numFmtId="2" fontId="12" fillId="49" borderId="22" xfId="0" applyNumberFormat="1" applyFont="1" applyFill="1" applyBorder="1" applyAlignment="1" applyProtection="1">
      <alignment horizontal="left" vertical="center"/>
      <protection locked="0"/>
    </xf>
    <xf numFmtId="49" fontId="37" fillId="0" borderId="65" xfId="0" applyNumberFormat="1" applyFont="1" applyBorder="1" applyAlignment="1" applyProtection="1">
      <alignment horizontal="center" vertical="center"/>
      <protection hidden="1"/>
    </xf>
    <xf numFmtId="2" fontId="11" fillId="0" borderId="66" xfId="47" applyNumberFormat="1" applyFont="1" applyBorder="1" applyAlignment="1" applyProtection="1">
      <alignment horizontal="right" vertical="center"/>
      <protection hidden="1"/>
    </xf>
    <xf numFmtId="49" fontId="11" fillId="0" borderId="67" xfId="0" applyNumberFormat="1" applyFont="1" applyBorder="1" applyAlignment="1" applyProtection="1">
      <alignment vertical="center"/>
      <protection hidden="1"/>
    </xf>
    <xf numFmtId="171" fontId="37" fillId="0" borderId="68" xfId="47" applyFont="1" applyBorder="1" applyAlignment="1" applyProtection="1">
      <alignment horizontal="right" vertical="center"/>
      <protection hidden="1"/>
    </xf>
    <xf numFmtId="2" fontId="11" fillId="0" borderId="69" xfId="47" applyNumberFormat="1" applyFont="1" applyBorder="1" applyAlignment="1" applyProtection="1">
      <alignment horizontal="right" vertical="center"/>
      <protection hidden="1"/>
    </xf>
    <xf numFmtId="2" fontId="8" fillId="0" borderId="70" xfId="0" applyNumberFormat="1" applyFont="1" applyBorder="1" applyAlignment="1" applyProtection="1">
      <alignment horizontal="center" vertical="center"/>
      <protection hidden="1"/>
    </xf>
    <xf numFmtId="1" fontId="12" fillId="0" borderId="49" xfId="77" applyNumberFormat="1" applyFont="1" applyBorder="1" applyAlignment="1" applyProtection="1">
      <alignment horizontal="right" vertical="center" wrapText="1"/>
      <protection hidden="1"/>
    </xf>
    <xf numFmtId="0" fontId="25" fillId="0" borderId="44" xfId="77" applyFont="1" applyBorder="1" applyAlignment="1" applyProtection="1">
      <alignment horizontal="right" vertical="center" wrapText="1"/>
      <protection hidden="1"/>
    </xf>
    <xf numFmtId="17" fontId="57" fillId="42" borderId="44" xfId="77" applyNumberFormat="1" applyFont="1" applyFill="1" applyBorder="1" applyAlignment="1" applyProtection="1">
      <alignment horizontal="center" vertical="center" wrapText="1"/>
      <protection/>
    </xf>
    <xf numFmtId="0" fontId="17" fillId="0" borderId="59" xfId="0" applyFont="1" applyBorder="1" applyAlignment="1" applyProtection="1">
      <alignment horizontal="center" vertical="center"/>
      <protection hidden="1"/>
    </xf>
    <xf numFmtId="0" fontId="25" fillId="45" borderId="12" xfId="0" applyFont="1" applyFill="1" applyBorder="1" applyAlignment="1" applyProtection="1">
      <alignment horizontal="left" vertical="center"/>
      <protection hidden="1"/>
    </xf>
    <xf numFmtId="0" fontId="69" fillId="41" borderId="12" xfId="77" applyFont="1" applyFill="1" applyBorder="1" applyAlignment="1">
      <alignment horizontal="center" vertical="center"/>
      <protection/>
    </xf>
    <xf numFmtId="1" fontId="11" fillId="0" borderId="49" xfId="77" applyNumberFormat="1" applyFont="1" applyBorder="1" applyAlignment="1" applyProtection="1">
      <alignment horizontal="right" vertical="center" wrapText="1"/>
      <protection hidden="1"/>
    </xf>
    <xf numFmtId="1" fontId="11" fillId="0" borderId="71" xfId="77" applyNumberFormat="1" applyFont="1" applyBorder="1" applyAlignment="1" applyProtection="1">
      <alignment horizontal="right" vertical="center" wrapText="1"/>
      <protection hidden="1"/>
    </xf>
    <xf numFmtId="0" fontId="25" fillId="0" borderId="72" xfId="0" applyFont="1" applyBorder="1" applyAlignment="1" applyProtection="1">
      <alignment horizontal="left" vertical="center"/>
      <protection hidden="1"/>
    </xf>
    <xf numFmtId="2" fontId="57" fillId="0" borderId="71" xfId="0" applyNumberFormat="1" applyFont="1" applyBorder="1" applyAlignment="1" applyProtection="1">
      <alignment vertical="center"/>
      <protection hidden="1"/>
    </xf>
    <xf numFmtId="0" fontId="92" fillId="41" borderId="18" xfId="0" applyFont="1" applyFill="1" applyBorder="1" applyAlignment="1" applyProtection="1">
      <alignment vertical="center"/>
      <protection hidden="1"/>
    </xf>
    <xf numFmtId="0" fontId="92" fillId="41" borderId="0" xfId="0" applyFont="1" applyFill="1" applyBorder="1" applyAlignment="1" applyProtection="1">
      <alignment vertical="center"/>
      <protection hidden="1"/>
    </xf>
    <xf numFmtId="0" fontId="92" fillId="41" borderId="22" xfId="0" applyFont="1" applyFill="1" applyBorder="1" applyAlignment="1" applyProtection="1">
      <alignment vertical="center"/>
      <protection hidden="1"/>
    </xf>
    <xf numFmtId="0" fontId="95" fillId="41" borderId="0" xfId="0" applyFont="1" applyFill="1" applyBorder="1" applyAlignment="1" applyProtection="1">
      <alignment vertical="center"/>
      <protection hidden="1"/>
    </xf>
    <xf numFmtId="0" fontId="96" fillId="38" borderId="0" xfId="0" applyFont="1" applyFill="1" applyAlignment="1" applyProtection="1">
      <alignment vertical="center"/>
      <protection hidden="1"/>
    </xf>
    <xf numFmtId="0" fontId="95" fillId="41" borderId="0" xfId="0" applyFont="1" applyFill="1" applyBorder="1" applyAlignment="1" applyProtection="1">
      <alignment horizontal="center" vertical="center"/>
      <protection hidden="1"/>
    </xf>
    <xf numFmtId="2" fontId="11" fillId="0" borderId="73" xfId="47" applyNumberFormat="1" applyFont="1" applyBorder="1" applyAlignment="1" applyProtection="1">
      <alignment horizontal="right" vertical="center"/>
      <protection hidden="1"/>
    </xf>
    <xf numFmtId="0" fontId="144" fillId="50" borderId="40" xfId="0" applyFont="1" applyFill="1" applyBorder="1" applyAlignment="1" applyProtection="1">
      <alignment vertical="center"/>
      <protection hidden="1"/>
    </xf>
    <xf numFmtId="0" fontId="144" fillId="50" borderId="21" xfId="0" applyFont="1" applyFill="1" applyBorder="1" applyAlignment="1" applyProtection="1">
      <alignment vertical="center"/>
      <protection hidden="1"/>
    </xf>
    <xf numFmtId="0" fontId="145" fillId="50" borderId="40" xfId="0" applyFont="1" applyFill="1" applyBorder="1" applyAlignment="1" applyProtection="1">
      <alignment vertical="center"/>
      <protection hidden="1"/>
    </xf>
    <xf numFmtId="0" fontId="29" fillId="49" borderId="18" xfId="0" applyNumberFormat="1" applyFont="1" applyFill="1" applyBorder="1" applyAlignment="1" applyProtection="1">
      <alignment horizontal="left" vertical="center"/>
      <protection hidden="1"/>
    </xf>
    <xf numFmtId="0" fontId="29" fillId="49" borderId="0" xfId="0" applyNumberFormat="1" applyFont="1" applyFill="1" applyBorder="1" applyAlignment="1" applyProtection="1">
      <alignment horizontal="left" vertical="center"/>
      <protection hidden="1"/>
    </xf>
    <xf numFmtId="0" fontId="79" fillId="36" borderId="0" xfId="0" applyFont="1" applyFill="1" applyBorder="1" applyAlignment="1" applyProtection="1">
      <alignment horizontal="center" vertical="center"/>
      <protection hidden="1"/>
    </xf>
    <xf numFmtId="0" fontId="79" fillId="36" borderId="21" xfId="0" applyFont="1" applyFill="1" applyBorder="1" applyAlignment="1" applyProtection="1">
      <alignment horizontal="center" vertical="center"/>
      <protection hidden="1"/>
    </xf>
    <xf numFmtId="0" fontId="86" fillId="36" borderId="62" xfId="0" applyFont="1" applyFill="1" applyBorder="1" applyAlignment="1" applyProtection="1">
      <alignment horizontal="center" vertical="center"/>
      <protection hidden="1"/>
    </xf>
    <xf numFmtId="0" fontId="86" fillId="36" borderId="44" xfId="0" applyFont="1" applyFill="1" applyBorder="1" applyAlignment="1" applyProtection="1">
      <alignment horizontal="center" vertical="center"/>
      <protection hidden="1"/>
    </xf>
    <xf numFmtId="0" fontId="79" fillId="36" borderId="17" xfId="0" applyFont="1" applyFill="1" applyBorder="1" applyAlignment="1" applyProtection="1">
      <alignment horizontal="center" vertical="center"/>
      <protection hidden="1"/>
    </xf>
    <xf numFmtId="0" fontId="79" fillId="36" borderId="20" xfId="0" applyFont="1" applyFill="1" applyBorder="1" applyAlignment="1" applyProtection="1">
      <alignment horizontal="center" vertical="center"/>
      <protection hidden="1"/>
    </xf>
    <xf numFmtId="0" fontId="79" fillId="36" borderId="45" xfId="0" applyFont="1" applyFill="1" applyBorder="1" applyAlignment="1" applyProtection="1">
      <alignment horizontal="center" vertical="center"/>
      <protection hidden="1"/>
    </xf>
    <xf numFmtId="0" fontId="26" fillId="49" borderId="18" xfId="0" applyNumberFormat="1" applyFont="1" applyFill="1" applyBorder="1" applyAlignment="1" applyProtection="1">
      <alignment horizontal="left"/>
      <protection hidden="1"/>
    </xf>
    <xf numFmtId="0" fontId="26" fillId="49" borderId="0" xfId="0" applyNumberFormat="1" applyFont="1" applyFill="1" applyBorder="1" applyAlignment="1" applyProtection="1">
      <alignment horizontal="left"/>
      <protection hidden="1"/>
    </xf>
    <xf numFmtId="0" fontId="142" fillId="49" borderId="18" xfId="0" applyFont="1" applyFill="1" applyBorder="1" applyAlignment="1" applyProtection="1">
      <alignment horizontal="left" vertical="center"/>
      <protection hidden="1"/>
    </xf>
    <xf numFmtId="0" fontId="142" fillId="49" borderId="0" xfId="0" applyFont="1" applyFill="1" applyBorder="1" applyAlignment="1" applyProtection="1">
      <alignment horizontal="left" vertical="center"/>
      <protection hidden="1"/>
    </xf>
    <xf numFmtId="2" fontId="12" fillId="49" borderId="0" xfId="0" applyNumberFormat="1" applyFont="1" applyFill="1" applyBorder="1" applyAlignment="1" applyProtection="1">
      <alignment horizontal="left" vertical="center"/>
      <protection locked="0"/>
    </xf>
    <xf numFmtId="2" fontId="12" fillId="49" borderId="22" xfId="0" applyNumberFormat="1" applyFont="1" applyFill="1" applyBorder="1" applyAlignment="1" applyProtection="1">
      <alignment horizontal="left" vertical="center"/>
      <protection locked="0"/>
    </xf>
    <xf numFmtId="0" fontId="34" fillId="41" borderId="0" xfId="0" applyFont="1" applyFill="1" applyBorder="1" applyAlignment="1" applyProtection="1">
      <alignment horizontal="left" vertical="center"/>
      <protection hidden="1"/>
    </xf>
    <xf numFmtId="2" fontId="12" fillId="40" borderId="43" xfId="0" applyNumberFormat="1" applyFont="1" applyFill="1" applyBorder="1" applyAlignment="1" applyProtection="1">
      <alignment horizontal="left" vertical="center"/>
      <protection locked="0"/>
    </xf>
    <xf numFmtId="0" fontId="73" fillId="41" borderId="0" xfId="0" applyFont="1" applyFill="1" applyBorder="1" applyAlignment="1" applyProtection="1">
      <alignment horizontal="left" vertical="center"/>
      <protection hidden="1"/>
    </xf>
    <xf numFmtId="0" fontId="34" fillId="49" borderId="7" xfId="0" applyFont="1" applyFill="1" applyBorder="1" applyAlignment="1" applyProtection="1">
      <alignment horizontal="left" vertical="center"/>
      <protection hidden="1"/>
    </xf>
    <xf numFmtId="0" fontId="29" fillId="49" borderId="0" xfId="0" applyNumberFormat="1" applyFont="1" applyFill="1" applyBorder="1" applyAlignment="1" applyProtection="1">
      <alignment horizontal="center" vertical="center"/>
      <protection hidden="1"/>
    </xf>
    <xf numFmtId="0" fontId="36" fillId="36" borderId="20" xfId="0" applyNumberFormat="1" applyFont="1" applyFill="1" applyBorder="1" applyAlignment="1" applyProtection="1">
      <alignment horizontal="center" vertical="justify"/>
      <protection hidden="1"/>
    </xf>
    <xf numFmtId="0" fontId="36" fillId="36" borderId="28" xfId="0" applyNumberFormat="1" applyFont="1" applyFill="1" applyBorder="1" applyAlignment="1" applyProtection="1">
      <alignment horizontal="center" vertical="justify"/>
      <protection hidden="1"/>
    </xf>
    <xf numFmtId="0" fontId="36" fillId="36" borderId="45" xfId="0" applyNumberFormat="1" applyFont="1" applyFill="1" applyBorder="1" applyAlignment="1" applyProtection="1">
      <alignment horizontal="center" vertical="justify"/>
      <protection hidden="1"/>
    </xf>
    <xf numFmtId="2" fontId="12" fillId="49" borderId="74" xfId="0" applyNumberFormat="1" applyFont="1" applyFill="1" applyBorder="1" applyAlignment="1" applyProtection="1">
      <alignment horizontal="left" vertical="center"/>
      <protection locked="0"/>
    </xf>
    <xf numFmtId="2" fontId="12" fillId="49" borderId="75" xfId="0" applyNumberFormat="1" applyFont="1" applyFill="1" applyBorder="1" applyAlignment="1" applyProtection="1">
      <alignment horizontal="left" vertical="center"/>
      <protection locked="0"/>
    </xf>
    <xf numFmtId="0" fontId="45" fillId="49" borderId="18" xfId="0" applyNumberFormat="1" applyFont="1" applyFill="1" applyBorder="1" applyAlignment="1" applyProtection="1">
      <alignment horizontal="left" vertical="center"/>
      <protection hidden="1"/>
    </xf>
    <xf numFmtId="0" fontId="29" fillId="41" borderId="0" xfId="0" applyFont="1" applyFill="1" applyBorder="1" applyAlignment="1" applyProtection="1">
      <alignment horizontal="left" vertical="center"/>
      <protection hidden="1"/>
    </xf>
    <xf numFmtId="0" fontId="146" fillId="47" borderId="43" xfId="0" applyNumberFormat="1" applyFont="1" applyFill="1" applyBorder="1" applyAlignment="1" applyProtection="1">
      <alignment horizontal="left" vertical="center"/>
      <protection hidden="1"/>
    </xf>
    <xf numFmtId="0" fontId="25" fillId="13" borderId="62" xfId="0" applyFont="1" applyFill="1" applyBorder="1" applyAlignment="1" applyProtection="1">
      <alignment horizontal="right" vertical="center"/>
      <protection hidden="1"/>
    </xf>
    <xf numFmtId="0" fontId="25" fillId="13" borderId="44" xfId="0" applyFont="1" applyFill="1" applyBorder="1" applyAlignment="1" applyProtection="1">
      <alignment horizontal="right" vertical="center"/>
      <protection hidden="1"/>
    </xf>
    <xf numFmtId="0" fontId="8" fillId="49" borderId="18" xfId="0" applyFont="1" applyFill="1" applyBorder="1" applyAlignment="1" applyProtection="1">
      <alignment horizontal="center" vertical="justify"/>
      <protection hidden="1"/>
    </xf>
    <xf numFmtId="0" fontId="8" fillId="49" borderId="0" xfId="0" applyFont="1" applyFill="1" applyBorder="1" applyAlignment="1" applyProtection="1">
      <alignment horizontal="center" vertical="justify"/>
      <protection hidden="1"/>
    </xf>
    <xf numFmtId="0" fontId="147" fillId="41" borderId="0" xfId="0" applyFont="1" applyFill="1" applyBorder="1" applyAlignment="1" applyProtection="1">
      <alignment horizontal="left" vertical="center"/>
      <protection hidden="1"/>
    </xf>
    <xf numFmtId="0" fontId="11" fillId="37" borderId="62" xfId="0" applyFont="1" applyFill="1" applyBorder="1" applyAlignment="1" applyProtection="1">
      <alignment horizontal="left" vertical="center"/>
      <protection locked="0"/>
    </xf>
    <xf numFmtId="0" fontId="11" fillId="37" borderId="42" xfId="0" applyFont="1" applyFill="1" applyBorder="1" applyAlignment="1" applyProtection="1">
      <alignment horizontal="left" vertical="center"/>
      <protection locked="0"/>
    </xf>
    <xf numFmtId="0" fontId="11" fillId="37" borderId="44" xfId="0" applyFont="1" applyFill="1" applyBorder="1" applyAlignment="1" applyProtection="1">
      <alignment horizontal="left" vertical="center"/>
      <protection locked="0"/>
    </xf>
    <xf numFmtId="2" fontId="12" fillId="49" borderId="28" xfId="0" applyNumberFormat="1" applyFont="1" applyFill="1" applyBorder="1" applyAlignment="1" applyProtection="1">
      <alignment horizontal="left" vertical="center"/>
      <protection locked="0"/>
    </xf>
    <xf numFmtId="2" fontId="12" fillId="49" borderId="45" xfId="0" applyNumberFormat="1" applyFont="1" applyFill="1" applyBorder="1" applyAlignment="1" applyProtection="1">
      <alignment horizontal="left" vertical="center"/>
      <protection locked="0"/>
    </xf>
    <xf numFmtId="0" fontId="87" fillId="36" borderId="62" xfId="0" applyFont="1" applyFill="1" applyBorder="1" applyAlignment="1" applyProtection="1">
      <alignment horizontal="center" vertical="center"/>
      <protection hidden="1"/>
    </xf>
    <xf numFmtId="0" fontId="87" fillId="36" borderId="42" xfId="0" applyFont="1" applyFill="1" applyBorder="1" applyAlignment="1" applyProtection="1">
      <alignment horizontal="center" vertical="center"/>
      <protection hidden="1"/>
    </xf>
    <xf numFmtId="0" fontId="87" fillId="36" borderId="44" xfId="0" applyFont="1" applyFill="1" applyBorder="1" applyAlignment="1" applyProtection="1">
      <alignment horizontal="center" vertical="center"/>
      <protection hidden="1"/>
    </xf>
    <xf numFmtId="0" fontId="12" fillId="45" borderId="20" xfId="0" applyFont="1" applyFill="1" applyBorder="1" applyAlignment="1" applyProtection="1">
      <alignment horizontal="center" vertical="center"/>
      <protection hidden="1"/>
    </xf>
    <xf numFmtId="0" fontId="12" fillId="45" borderId="28" xfId="0" applyFont="1" applyFill="1" applyBorder="1" applyAlignment="1" applyProtection="1">
      <alignment horizontal="center" vertical="center"/>
      <protection hidden="1"/>
    </xf>
    <xf numFmtId="0" fontId="12" fillId="45" borderId="42" xfId="0" applyFont="1" applyFill="1" applyBorder="1" applyAlignment="1" applyProtection="1">
      <alignment horizontal="center" vertical="center"/>
      <protection hidden="1"/>
    </xf>
    <xf numFmtId="0" fontId="12" fillId="45" borderId="44" xfId="0" applyFont="1" applyFill="1" applyBorder="1" applyAlignment="1" applyProtection="1">
      <alignment horizontal="center" vertical="center"/>
      <protection hidden="1"/>
    </xf>
    <xf numFmtId="0" fontId="24" fillId="45" borderId="62" xfId="0" applyFont="1" applyFill="1" applyBorder="1" applyAlignment="1" applyProtection="1">
      <alignment horizontal="center" vertical="center"/>
      <protection hidden="1"/>
    </xf>
    <xf numFmtId="0" fontId="24" fillId="45" borderId="42" xfId="0" applyFont="1" applyFill="1" applyBorder="1" applyAlignment="1" applyProtection="1">
      <alignment horizontal="center" vertical="center"/>
      <protection hidden="1"/>
    </xf>
    <xf numFmtId="0" fontId="24" fillId="45" borderId="44" xfId="0" applyFont="1" applyFill="1" applyBorder="1" applyAlignment="1" applyProtection="1">
      <alignment horizontal="center" vertical="center"/>
      <protection hidden="1"/>
    </xf>
    <xf numFmtId="0" fontId="26" fillId="49" borderId="20" xfId="0" applyNumberFormat="1" applyFont="1" applyFill="1" applyBorder="1" applyAlignment="1" applyProtection="1">
      <alignment horizontal="left" vertical="center"/>
      <protection hidden="1"/>
    </xf>
    <xf numFmtId="0" fontId="26" fillId="49" borderId="28" xfId="0" applyNumberFormat="1" applyFont="1" applyFill="1" applyBorder="1" applyAlignment="1" applyProtection="1">
      <alignment horizontal="left" vertical="center"/>
      <protection hidden="1"/>
    </xf>
    <xf numFmtId="0" fontId="8" fillId="37" borderId="62" xfId="0" applyFont="1" applyFill="1" applyBorder="1" applyAlignment="1" applyProtection="1">
      <alignment horizontal="left" vertical="center"/>
      <protection locked="0"/>
    </xf>
    <xf numFmtId="0" fontId="8" fillId="37" borderId="42" xfId="0" applyFont="1" applyFill="1" applyBorder="1" applyAlignment="1" applyProtection="1">
      <alignment horizontal="left" vertical="center"/>
      <protection locked="0"/>
    </xf>
    <xf numFmtId="0" fontId="8" fillId="37" borderId="44" xfId="0" applyFont="1" applyFill="1" applyBorder="1" applyAlignment="1" applyProtection="1">
      <alignment horizontal="left" vertical="center"/>
      <protection locked="0"/>
    </xf>
    <xf numFmtId="0" fontId="45" fillId="36" borderId="16" xfId="0" applyFont="1" applyFill="1" applyBorder="1" applyAlignment="1" applyProtection="1">
      <alignment horizontal="left" vertical="center"/>
      <protection hidden="1"/>
    </xf>
    <xf numFmtId="0" fontId="45" fillId="36" borderId="13" xfId="0" applyFont="1" applyFill="1" applyBorder="1" applyAlignment="1" applyProtection="1">
      <alignment horizontal="left" vertical="center"/>
      <protection hidden="1"/>
    </xf>
    <xf numFmtId="0" fontId="78" fillId="49" borderId="18" xfId="0" applyFont="1" applyFill="1" applyBorder="1" applyAlignment="1" applyProtection="1">
      <alignment horizontal="center" vertical="justify"/>
      <protection hidden="1"/>
    </xf>
    <xf numFmtId="0" fontId="78" fillId="49" borderId="0" xfId="0" applyFont="1" applyFill="1" applyBorder="1" applyAlignment="1" applyProtection="1">
      <alignment horizontal="center" vertical="justify"/>
      <protection hidden="1"/>
    </xf>
    <xf numFmtId="0" fontId="142" fillId="49" borderId="28" xfId="0" applyNumberFormat="1" applyFont="1" applyFill="1" applyBorder="1" applyAlignment="1" applyProtection="1">
      <alignment horizontal="center" vertical="justify"/>
      <protection hidden="1"/>
    </xf>
    <xf numFmtId="0" fontId="142" fillId="49" borderId="45" xfId="0" applyNumberFormat="1" applyFont="1" applyFill="1" applyBorder="1" applyAlignment="1" applyProtection="1">
      <alignment horizontal="center" vertical="justify"/>
      <protection hidden="1"/>
    </xf>
    <xf numFmtId="0" fontId="148" fillId="49" borderId="17" xfId="0" applyFont="1" applyFill="1" applyBorder="1" applyAlignment="1" applyProtection="1">
      <alignment horizontal="center" vertical="justify"/>
      <protection hidden="1"/>
    </xf>
    <xf numFmtId="0" fontId="148" fillId="49" borderId="40" xfId="0" applyFont="1" applyFill="1" applyBorder="1" applyAlignment="1" applyProtection="1">
      <alignment horizontal="center" vertical="justify"/>
      <protection hidden="1"/>
    </xf>
    <xf numFmtId="0" fontId="148" fillId="49" borderId="21" xfId="0" applyFont="1" applyFill="1" applyBorder="1" applyAlignment="1" applyProtection="1">
      <alignment horizontal="center" vertical="justify"/>
      <protection hidden="1"/>
    </xf>
    <xf numFmtId="14" fontId="27" fillId="37" borderId="62" xfId="47" applyNumberFormat="1" applyFont="1" applyFill="1" applyBorder="1" applyAlignment="1" applyProtection="1">
      <alignment horizontal="center" vertical="center"/>
      <protection locked="0"/>
    </xf>
    <xf numFmtId="14" fontId="27" fillId="37" borderId="42" xfId="47" applyNumberFormat="1" applyFont="1" applyFill="1" applyBorder="1" applyAlignment="1" applyProtection="1">
      <alignment horizontal="center" vertical="center"/>
      <protection locked="0"/>
    </xf>
    <xf numFmtId="14" fontId="27" fillId="37" borderId="44" xfId="47" applyNumberFormat="1" applyFont="1" applyFill="1" applyBorder="1" applyAlignment="1" applyProtection="1">
      <alignment horizontal="center" vertical="center"/>
      <protection locked="0"/>
    </xf>
    <xf numFmtId="0" fontId="12" fillId="45" borderId="62" xfId="0" applyFont="1" applyFill="1" applyBorder="1" applyAlignment="1" applyProtection="1">
      <alignment horizontal="center" vertical="center"/>
      <protection hidden="1"/>
    </xf>
    <xf numFmtId="0" fontId="26" fillId="49" borderId="18" xfId="0" applyNumberFormat="1" applyFont="1" applyFill="1" applyBorder="1" applyAlignment="1" applyProtection="1">
      <alignment horizontal="left" vertical="center"/>
      <protection hidden="1"/>
    </xf>
    <xf numFmtId="0" fontId="26" fillId="49" borderId="0" xfId="0" applyNumberFormat="1" applyFont="1" applyFill="1" applyBorder="1" applyAlignment="1" applyProtection="1">
      <alignment horizontal="left" vertical="center"/>
      <protection hidden="1"/>
    </xf>
    <xf numFmtId="0" fontId="57" fillId="0" borderId="17" xfId="77" applyFont="1" applyBorder="1" applyAlignment="1" applyProtection="1">
      <alignment horizontal="center" vertical="center"/>
      <protection/>
    </xf>
    <xf numFmtId="0" fontId="57" fillId="0" borderId="40" xfId="77" applyFont="1" applyBorder="1" applyAlignment="1" applyProtection="1">
      <alignment horizontal="center" vertical="center"/>
      <protection/>
    </xf>
    <xf numFmtId="0" fontId="57" fillId="0" borderId="21" xfId="77" applyFont="1" applyBorder="1" applyAlignment="1" applyProtection="1">
      <alignment horizontal="center" vertical="center"/>
      <protection/>
    </xf>
    <xf numFmtId="0" fontId="57" fillId="0" borderId="20" xfId="77" applyFont="1" applyBorder="1" applyAlignment="1" applyProtection="1">
      <alignment horizontal="center" vertical="center"/>
      <protection/>
    </xf>
    <xf numFmtId="0" fontId="57" fillId="0" borderId="28" xfId="77" applyFont="1" applyBorder="1" applyAlignment="1" applyProtection="1">
      <alignment horizontal="center" vertical="center"/>
      <protection/>
    </xf>
    <xf numFmtId="0" fontId="57" fillId="0" borderId="45" xfId="77" applyFont="1" applyBorder="1" applyAlignment="1" applyProtection="1">
      <alignment horizontal="center" vertical="center"/>
      <protection/>
    </xf>
    <xf numFmtId="0" fontId="24" fillId="0" borderId="76" xfId="77" applyFont="1" applyBorder="1" applyAlignment="1" applyProtection="1">
      <alignment horizontal="right" vertical="center"/>
      <protection hidden="1"/>
    </xf>
    <xf numFmtId="0" fontId="24" fillId="0" borderId="71" xfId="77" applyFont="1" applyBorder="1" applyAlignment="1" applyProtection="1">
      <alignment horizontal="right" vertical="center"/>
      <protection hidden="1"/>
    </xf>
    <xf numFmtId="0" fontId="24" fillId="0" borderId="77" xfId="77" applyFont="1" applyBorder="1" applyAlignment="1" applyProtection="1">
      <alignment horizontal="right" vertical="center"/>
      <protection hidden="1"/>
    </xf>
    <xf numFmtId="0" fontId="25" fillId="0" borderId="62" xfId="77" applyFont="1" applyBorder="1" applyAlignment="1" applyProtection="1">
      <alignment horizontal="center" vertical="center"/>
      <protection/>
    </xf>
    <xf numFmtId="0" fontId="25" fillId="0" borderId="42" xfId="77" applyFont="1" applyBorder="1" applyAlignment="1" applyProtection="1">
      <alignment horizontal="center" vertical="center"/>
      <protection/>
    </xf>
    <xf numFmtId="1" fontId="57" fillId="0" borderId="17" xfId="77" applyNumberFormat="1" applyFont="1" applyBorder="1" applyAlignment="1" applyProtection="1">
      <alignment horizontal="center" vertical="justify"/>
      <protection/>
    </xf>
    <xf numFmtId="1" fontId="57" fillId="0" borderId="40" xfId="77" applyNumberFormat="1" applyFont="1" applyBorder="1" applyAlignment="1" applyProtection="1">
      <alignment horizontal="center" vertical="justify"/>
      <protection/>
    </xf>
    <xf numFmtId="1" fontId="57" fillId="0" borderId="21" xfId="77" applyNumberFormat="1" applyFont="1" applyBorder="1" applyAlignment="1" applyProtection="1">
      <alignment horizontal="center" vertical="justify"/>
      <protection/>
    </xf>
    <xf numFmtId="1" fontId="57" fillId="0" borderId="20" xfId="77" applyNumberFormat="1" applyFont="1" applyBorder="1" applyAlignment="1" applyProtection="1">
      <alignment horizontal="center" vertical="justify"/>
      <protection/>
    </xf>
    <xf numFmtId="1" fontId="57" fillId="0" borderId="28" xfId="77" applyNumberFormat="1" applyFont="1" applyBorder="1" applyAlignment="1" applyProtection="1">
      <alignment horizontal="center" vertical="justify"/>
      <protection/>
    </xf>
    <xf numFmtId="1" fontId="57" fillId="0" borderId="45" xfId="77" applyNumberFormat="1" applyFont="1" applyBorder="1" applyAlignment="1" applyProtection="1">
      <alignment horizontal="center" vertical="justify"/>
      <protection/>
    </xf>
    <xf numFmtId="0" fontId="8" fillId="0" borderId="0" xfId="77" applyFont="1" applyBorder="1" applyAlignment="1" applyProtection="1">
      <alignment horizontal="center" vertical="center"/>
      <protection hidden="1"/>
    </xf>
    <xf numFmtId="0" fontId="8" fillId="0" borderId="18" xfId="77" applyFont="1" applyBorder="1" applyAlignment="1" applyProtection="1">
      <alignment horizontal="center" vertical="center"/>
      <protection hidden="1"/>
    </xf>
    <xf numFmtId="0" fontId="25" fillId="0" borderId="0" xfId="77" applyFont="1" applyBorder="1" applyAlignment="1" applyProtection="1">
      <alignment horizontal="center" vertical="center"/>
      <protection hidden="1"/>
    </xf>
    <xf numFmtId="0" fontId="25" fillId="0" borderId="22" xfId="77" applyFont="1" applyBorder="1" applyAlignment="1" applyProtection="1">
      <alignment horizontal="center" vertical="center"/>
      <protection hidden="1"/>
    </xf>
    <xf numFmtId="0" fontId="24" fillId="42" borderId="16" xfId="77" applyFont="1" applyFill="1" applyBorder="1" applyAlignment="1" applyProtection="1">
      <alignment horizontal="center" vertical="center" wrapText="1"/>
      <protection/>
    </xf>
    <xf numFmtId="0" fontId="24" fillId="42" borderId="13" xfId="77" applyFont="1" applyFill="1" applyBorder="1" applyAlignment="1" applyProtection="1">
      <alignment horizontal="center" vertical="center" wrapText="1"/>
      <protection/>
    </xf>
    <xf numFmtId="0" fontId="12" fillId="42" borderId="16" xfId="77" applyFont="1" applyFill="1" applyBorder="1" applyAlignment="1" applyProtection="1">
      <alignment horizontal="center" vertical="center" wrapText="1"/>
      <protection hidden="1"/>
    </xf>
    <xf numFmtId="0" fontId="12" fillId="42" borderId="13" xfId="77" applyFont="1" applyFill="1" applyBorder="1" applyAlignment="1" applyProtection="1">
      <alignment horizontal="center" vertical="center" wrapText="1"/>
      <protection hidden="1"/>
    </xf>
    <xf numFmtId="0" fontId="57" fillId="0" borderId="62" xfId="0" applyFont="1" applyBorder="1" applyAlignment="1" applyProtection="1">
      <alignment horizontal="center" vertical="center"/>
      <protection hidden="1"/>
    </xf>
    <xf numFmtId="0" fontId="57" fillId="0" borderId="42" xfId="0" applyFont="1" applyBorder="1" applyAlignment="1" applyProtection="1">
      <alignment horizontal="center" vertical="center"/>
      <protection hidden="1"/>
    </xf>
    <xf numFmtId="0" fontId="8" fillId="0" borderId="17" xfId="77" applyFont="1" applyBorder="1" applyAlignment="1" applyProtection="1">
      <alignment horizontal="center" vertical="center" wrapText="1"/>
      <protection hidden="1"/>
    </xf>
    <xf numFmtId="0" fontId="8" fillId="0" borderId="40" xfId="77" applyFont="1" applyBorder="1" applyAlignment="1" applyProtection="1">
      <alignment horizontal="center" vertical="center" wrapText="1"/>
      <protection hidden="1"/>
    </xf>
    <xf numFmtId="17" fontId="25" fillId="0" borderId="62" xfId="77" applyNumberFormat="1" applyFont="1" applyBorder="1" applyAlignment="1" applyProtection="1">
      <alignment horizontal="center" vertical="center" wrapText="1"/>
      <protection hidden="1"/>
    </xf>
    <xf numFmtId="17" fontId="25" fillId="0" borderId="44" xfId="77" applyNumberFormat="1" applyFont="1" applyBorder="1" applyAlignment="1" applyProtection="1">
      <alignment horizontal="center" vertical="center" wrapText="1"/>
      <protection hidden="1"/>
    </xf>
    <xf numFmtId="0" fontId="12" fillId="42" borderId="62" xfId="77" applyFont="1" applyFill="1" applyBorder="1" applyAlignment="1" applyProtection="1">
      <alignment horizontal="center" vertical="center" wrapText="1"/>
      <protection hidden="1"/>
    </xf>
    <xf numFmtId="0" fontId="12" fillId="42" borderId="42" xfId="77" applyFont="1" applyFill="1" applyBorder="1" applyAlignment="1" applyProtection="1">
      <alignment horizontal="center" vertical="center" wrapText="1"/>
      <protection hidden="1"/>
    </xf>
    <xf numFmtId="0" fontId="12" fillId="42" borderId="44" xfId="77" applyFont="1" applyFill="1" applyBorder="1" applyAlignment="1" applyProtection="1">
      <alignment horizontal="center" vertical="center" wrapText="1"/>
      <protection hidden="1"/>
    </xf>
    <xf numFmtId="0" fontId="24" fillId="0" borderId="78" xfId="77" applyFont="1" applyBorder="1" applyAlignment="1" applyProtection="1">
      <alignment horizontal="center" vertical="center"/>
      <protection hidden="1"/>
    </xf>
    <xf numFmtId="0" fontId="24" fillId="0" borderId="48" xfId="77" applyFont="1" applyBorder="1" applyAlignment="1" applyProtection="1">
      <alignment horizontal="center" vertical="center"/>
      <protection hidden="1"/>
    </xf>
    <xf numFmtId="0" fontId="24" fillId="0" borderId="74" xfId="77" applyFont="1" applyBorder="1" applyAlignment="1" applyProtection="1">
      <alignment horizontal="right" vertical="center"/>
      <protection hidden="1"/>
    </xf>
    <xf numFmtId="0" fontId="24" fillId="0" borderId="79" xfId="77" applyFont="1" applyBorder="1" applyAlignment="1" applyProtection="1">
      <alignment horizontal="right" vertical="center"/>
      <protection hidden="1"/>
    </xf>
    <xf numFmtId="2" fontId="8" fillId="0" borderId="0" xfId="77" applyNumberFormat="1" applyFont="1" applyBorder="1" applyAlignment="1" applyProtection="1">
      <alignment horizontal="right" vertical="center"/>
      <protection hidden="1"/>
    </xf>
    <xf numFmtId="0" fontId="57" fillId="0" borderId="0" xfId="77" applyFont="1" applyBorder="1" applyAlignment="1" applyProtection="1">
      <alignment horizontal="center" vertical="center"/>
      <protection hidden="1"/>
    </xf>
    <xf numFmtId="0" fontId="57" fillId="0" borderId="22" xfId="77" applyFont="1" applyBorder="1" applyAlignment="1" applyProtection="1">
      <alignment horizontal="center" vertical="center"/>
      <protection hidden="1"/>
    </xf>
    <xf numFmtId="0" fontId="57" fillId="0" borderId="28" xfId="77" applyFont="1" applyBorder="1" applyAlignment="1" applyProtection="1">
      <alignment horizontal="center" vertical="center"/>
      <protection hidden="1"/>
    </xf>
    <xf numFmtId="0" fontId="57" fillId="0" borderId="45" xfId="77" applyFont="1" applyBorder="1" applyAlignment="1" applyProtection="1">
      <alignment horizontal="center" vertical="center"/>
      <protection hidden="1"/>
    </xf>
    <xf numFmtId="0" fontId="24" fillId="0" borderId="62" xfId="77" applyFont="1" applyBorder="1" applyAlignment="1" applyProtection="1">
      <alignment horizontal="center" vertical="center"/>
      <protection hidden="1"/>
    </xf>
    <xf numFmtId="0" fontId="24" fillId="0" borderId="42" xfId="77" applyFont="1" applyBorder="1" applyAlignment="1" applyProtection="1">
      <alignment horizontal="center" vertical="center"/>
      <protection hidden="1"/>
    </xf>
    <xf numFmtId="0" fontId="24" fillId="0" borderId="44" xfId="77" applyFont="1" applyBorder="1" applyAlignment="1" applyProtection="1">
      <alignment horizontal="center" vertical="center"/>
      <protection hidden="1"/>
    </xf>
    <xf numFmtId="0" fontId="24" fillId="0" borderId="80" xfId="77" applyFont="1" applyBorder="1" applyAlignment="1" applyProtection="1">
      <alignment horizontal="center" vertical="center"/>
      <protection hidden="1"/>
    </xf>
    <xf numFmtId="0" fontId="24" fillId="0" borderId="81" xfId="77" applyFont="1" applyBorder="1" applyAlignment="1" applyProtection="1">
      <alignment horizontal="center" vertical="center"/>
      <protection hidden="1"/>
    </xf>
    <xf numFmtId="0" fontId="74" fillId="42" borderId="42" xfId="77" applyFont="1" applyFill="1" applyBorder="1" applyAlignment="1" applyProtection="1">
      <alignment horizontal="right" vertical="center"/>
      <protection hidden="1"/>
    </xf>
    <xf numFmtId="0" fontId="8" fillId="0" borderId="20" xfId="77" applyFont="1" applyBorder="1" applyAlignment="1" applyProtection="1">
      <alignment horizontal="center" vertical="center"/>
      <protection hidden="1"/>
    </xf>
    <xf numFmtId="0" fontId="8" fillId="0" borderId="28" xfId="77" applyFont="1" applyBorder="1" applyAlignment="1" applyProtection="1">
      <alignment horizontal="center" vertical="center"/>
      <protection hidden="1"/>
    </xf>
    <xf numFmtId="2" fontId="8" fillId="0" borderId="28" xfId="77" applyNumberFormat="1" applyFont="1" applyBorder="1" applyAlignment="1" applyProtection="1">
      <alignment horizontal="right" vertical="center"/>
      <protection hidden="1"/>
    </xf>
    <xf numFmtId="0" fontId="69" fillId="42" borderId="62" xfId="77" applyFont="1" applyFill="1" applyBorder="1" applyAlignment="1" applyProtection="1">
      <alignment horizontal="center" vertical="center" wrapText="1"/>
      <protection/>
    </xf>
    <xf numFmtId="0" fontId="69" fillId="42" borderId="42" xfId="77" applyFont="1" applyFill="1" applyBorder="1" applyAlignment="1" applyProtection="1">
      <alignment horizontal="center" vertical="center" wrapText="1"/>
      <protection/>
    </xf>
    <xf numFmtId="0" fontId="69" fillId="42" borderId="44" xfId="77" applyFont="1" applyFill="1" applyBorder="1" applyAlignment="1" applyProtection="1">
      <alignment horizontal="center" vertical="center" wrapText="1"/>
      <protection/>
    </xf>
    <xf numFmtId="0" fontId="57" fillId="41" borderId="42" xfId="77" applyFont="1" applyFill="1" applyBorder="1" applyAlignment="1" applyProtection="1">
      <alignment horizontal="center" vertical="center"/>
      <protection hidden="1"/>
    </xf>
    <xf numFmtId="0" fontId="57" fillId="41" borderId="44" xfId="77" applyFont="1" applyFill="1" applyBorder="1" applyAlignment="1" applyProtection="1">
      <alignment horizontal="center" vertical="center"/>
      <protection hidden="1"/>
    </xf>
    <xf numFmtId="0" fontId="25" fillId="0" borderId="81" xfId="77" applyFont="1" applyBorder="1" applyAlignment="1" applyProtection="1">
      <alignment horizontal="center" vertical="center"/>
      <protection hidden="1"/>
    </xf>
    <xf numFmtId="0" fontId="25" fillId="0" borderId="47" xfId="77" applyFont="1" applyBorder="1" applyAlignment="1" applyProtection="1">
      <alignment horizontal="center" vertical="center"/>
      <protection hidden="1"/>
    </xf>
    <xf numFmtId="0" fontId="74" fillId="42" borderId="42" xfId="77" applyFont="1" applyFill="1" applyBorder="1" applyAlignment="1" applyProtection="1">
      <alignment horizontal="left" vertical="center"/>
      <protection hidden="1"/>
    </xf>
    <xf numFmtId="0" fontId="76" fillId="41" borderId="62" xfId="77" applyFont="1" applyFill="1" applyBorder="1" applyAlignment="1" applyProtection="1">
      <alignment horizontal="right" vertical="center"/>
      <protection hidden="1"/>
    </xf>
    <xf numFmtId="0" fontId="76" fillId="41" borderId="42" xfId="77" applyFont="1" applyFill="1" applyBorder="1" applyAlignment="1" applyProtection="1">
      <alignment horizontal="right" vertical="center"/>
      <protection hidden="1"/>
    </xf>
    <xf numFmtId="0" fontId="57" fillId="41" borderId="17" xfId="77" applyFont="1" applyFill="1" applyBorder="1" applyAlignment="1" applyProtection="1">
      <alignment horizontal="center" vertical="center"/>
      <protection hidden="1"/>
    </xf>
    <xf numFmtId="0" fontId="57" fillId="41" borderId="40" xfId="77" applyFont="1" applyFill="1" applyBorder="1" applyAlignment="1" applyProtection="1">
      <alignment horizontal="center" vertical="center"/>
      <protection hidden="1"/>
    </xf>
    <xf numFmtId="0" fontId="57" fillId="41" borderId="21" xfId="77" applyFont="1" applyFill="1" applyBorder="1" applyAlignment="1" applyProtection="1">
      <alignment horizontal="center" vertical="center"/>
      <protection hidden="1"/>
    </xf>
    <xf numFmtId="0" fontId="57" fillId="41" borderId="18" xfId="77" applyFont="1" applyFill="1" applyBorder="1" applyAlignment="1" applyProtection="1">
      <alignment horizontal="center" vertical="center"/>
      <protection hidden="1"/>
    </xf>
    <xf numFmtId="0" fontId="57" fillId="41" borderId="0" xfId="77" applyFont="1" applyFill="1" applyBorder="1" applyAlignment="1" applyProtection="1">
      <alignment horizontal="center" vertical="center"/>
      <protection hidden="1"/>
    </xf>
    <xf numFmtId="0" fontId="57" fillId="41" borderId="28" xfId="77" applyFont="1" applyFill="1" applyBorder="1" applyAlignment="1" applyProtection="1">
      <alignment horizontal="center" vertical="center"/>
      <protection hidden="1"/>
    </xf>
    <xf numFmtId="0" fontId="57" fillId="41" borderId="45" xfId="77" applyFont="1" applyFill="1" applyBorder="1" applyAlignment="1" applyProtection="1">
      <alignment horizontal="center" vertical="center"/>
      <protection hidden="1"/>
    </xf>
    <xf numFmtId="0" fontId="76" fillId="41" borderId="62" xfId="77" applyFont="1" applyFill="1" applyBorder="1" applyAlignment="1" applyProtection="1">
      <alignment horizontal="left" vertical="center"/>
      <protection hidden="1"/>
    </xf>
    <xf numFmtId="0" fontId="76" fillId="41" borderId="42" xfId="77" applyFont="1" applyFill="1" applyBorder="1" applyAlignment="1" applyProtection="1">
      <alignment horizontal="left" vertical="center"/>
      <protection hidden="1"/>
    </xf>
    <xf numFmtId="0" fontId="76" fillId="41" borderId="44" xfId="77" applyFont="1" applyFill="1" applyBorder="1" applyAlignment="1" applyProtection="1">
      <alignment horizontal="left" vertical="center"/>
      <protection hidden="1"/>
    </xf>
    <xf numFmtId="0" fontId="76" fillId="0" borderId="48" xfId="77" applyFont="1" applyBorder="1" applyAlignment="1" applyProtection="1">
      <alignment horizontal="center" vertical="center"/>
      <protection hidden="1"/>
    </xf>
    <xf numFmtId="0" fontId="76" fillId="0" borderId="58" xfId="77" applyFont="1" applyBorder="1" applyAlignment="1" applyProtection="1">
      <alignment horizontal="center" vertical="center"/>
      <protection hidden="1"/>
    </xf>
    <xf numFmtId="0" fontId="76" fillId="0" borderId="82" xfId="77" applyFont="1" applyBorder="1" applyAlignment="1" applyProtection="1">
      <alignment horizontal="center" vertical="center"/>
      <protection hidden="1"/>
    </xf>
    <xf numFmtId="0" fontId="76" fillId="0" borderId="40" xfId="77" applyFont="1" applyBorder="1" applyAlignment="1" applyProtection="1">
      <alignment horizontal="center" vertical="center"/>
      <protection hidden="1"/>
    </xf>
    <xf numFmtId="0" fontId="76" fillId="0" borderId="21" xfId="77" applyFont="1" applyBorder="1" applyAlignment="1" applyProtection="1">
      <alignment horizontal="center" vertical="center"/>
      <protection hidden="1"/>
    </xf>
    <xf numFmtId="0" fontId="57" fillId="41" borderId="62" xfId="77" applyFont="1" applyFill="1" applyBorder="1" applyAlignment="1" applyProtection="1">
      <alignment horizontal="left" vertical="center"/>
      <protection hidden="1"/>
    </xf>
    <xf numFmtId="0" fontId="57" fillId="41" borderId="42" xfId="77" applyFont="1" applyFill="1" applyBorder="1" applyAlignment="1" applyProtection="1">
      <alignment horizontal="left" vertical="center"/>
      <protection hidden="1"/>
    </xf>
    <xf numFmtId="0" fontId="57" fillId="41" borderId="44" xfId="77" applyFont="1" applyFill="1" applyBorder="1" applyAlignment="1" applyProtection="1">
      <alignment horizontal="left" vertical="center"/>
      <protection hidden="1"/>
    </xf>
    <xf numFmtId="0" fontId="74" fillId="42" borderId="62" xfId="77" applyFont="1" applyFill="1" applyBorder="1" applyAlignment="1" applyProtection="1">
      <alignment horizontal="center" vertical="center"/>
      <protection hidden="1"/>
    </xf>
    <xf numFmtId="0" fontId="74" fillId="42" borderId="42" xfId="77" applyFont="1" applyFill="1" applyBorder="1" applyAlignment="1" applyProtection="1">
      <alignment horizontal="center" vertical="center"/>
      <protection hidden="1"/>
    </xf>
    <xf numFmtId="0" fontId="74" fillId="42" borderId="44" xfId="77" applyFont="1" applyFill="1" applyBorder="1" applyAlignment="1" applyProtection="1">
      <alignment horizontal="center" vertical="center"/>
      <protection hidden="1"/>
    </xf>
    <xf numFmtId="0" fontId="57" fillId="41" borderId="62" xfId="77" applyFont="1" applyFill="1" applyBorder="1" applyAlignment="1" applyProtection="1">
      <alignment horizontal="center" vertical="center"/>
      <protection hidden="1"/>
    </xf>
    <xf numFmtId="0" fontId="25" fillId="42" borderId="17" xfId="77" applyFont="1" applyFill="1" applyBorder="1" applyAlignment="1" applyProtection="1">
      <alignment horizontal="center" vertical="center" wrapText="1"/>
      <protection hidden="1"/>
    </xf>
    <xf numFmtId="0" fontId="25" fillId="42" borderId="21" xfId="77" applyFont="1" applyFill="1" applyBorder="1" applyAlignment="1" applyProtection="1">
      <alignment horizontal="center" vertical="center" wrapText="1"/>
      <protection hidden="1"/>
    </xf>
    <xf numFmtId="0" fontId="25" fillId="42" borderId="20" xfId="77" applyFont="1" applyFill="1" applyBorder="1" applyAlignment="1" applyProtection="1">
      <alignment horizontal="center" vertical="center" wrapText="1"/>
      <protection hidden="1"/>
    </xf>
    <xf numFmtId="0" fontId="25" fillId="42" borderId="45" xfId="77" applyFont="1" applyFill="1" applyBorder="1" applyAlignment="1" applyProtection="1">
      <alignment horizontal="center" vertical="center" wrapText="1"/>
      <protection hidden="1"/>
    </xf>
    <xf numFmtId="0" fontId="69" fillId="42" borderId="62" xfId="77" applyFont="1" applyFill="1" applyBorder="1" applyAlignment="1" applyProtection="1">
      <alignment horizontal="center" vertical="center" wrapText="1"/>
      <protection hidden="1"/>
    </xf>
    <xf numFmtId="0" fontId="69" fillId="42" borderId="42" xfId="77" applyFont="1" applyFill="1" applyBorder="1" applyAlignment="1" applyProtection="1">
      <alignment horizontal="center" vertical="center" wrapText="1"/>
      <protection hidden="1"/>
    </xf>
    <xf numFmtId="0" fontId="69" fillId="42" borderId="44" xfId="77" applyFont="1" applyFill="1" applyBorder="1" applyAlignment="1" applyProtection="1">
      <alignment horizontal="center" vertical="center" wrapText="1"/>
      <protection hidden="1"/>
    </xf>
    <xf numFmtId="0" fontId="74" fillId="49" borderId="20" xfId="77" applyFont="1" applyFill="1" applyBorder="1" applyAlignment="1" applyProtection="1">
      <alignment horizontal="center" vertical="center"/>
      <protection hidden="1"/>
    </xf>
    <xf numFmtId="0" fontId="74" fillId="49" borderId="28" xfId="77" applyFont="1" applyFill="1" applyBorder="1" applyAlignment="1" applyProtection="1">
      <alignment horizontal="center" vertical="center"/>
      <protection hidden="1"/>
    </xf>
    <xf numFmtId="0" fontId="74" fillId="49" borderId="45" xfId="77" applyFont="1" applyFill="1" applyBorder="1" applyAlignment="1" applyProtection="1">
      <alignment horizontal="center" vertical="center"/>
      <protection hidden="1"/>
    </xf>
    <xf numFmtId="0" fontId="74" fillId="49" borderId="17" xfId="77" applyFont="1" applyFill="1" applyBorder="1" applyAlignment="1" applyProtection="1">
      <alignment horizontal="center" vertical="center"/>
      <protection hidden="1"/>
    </xf>
    <xf numFmtId="0" fontId="74" fillId="49" borderId="40" xfId="77" applyFont="1" applyFill="1" applyBorder="1" applyAlignment="1" applyProtection="1">
      <alignment horizontal="center" vertical="center"/>
      <protection hidden="1"/>
    </xf>
    <xf numFmtId="0" fontId="74" fillId="49" borderId="21" xfId="77" applyFont="1" applyFill="1" applyBorder="1" applyAlignment="1" applyProtection="1">
      <alignment horizontal="center" vertical="center"/>
      <protection hidden="1"/>
    </xf>
    <xf numFmtId="0" fontId="95" fillId="41" borderId="0" xfId="0" applyFont="1" applyFill="1" applyBorder="1" applyAlignment="1" applyProtection="1">
      <alignment horizontal="center" vertical="center"/>
      <protection hidden="1"/>
    </xf>
    <xf numFmtId="0" fontId="95" fillId="41" borderId="22" xfId="0" applyFont="1" applyFill="1" applyBorder="1" applyAlignment="1" applyProtection="1">
      <alignment horizontal="center" vertical="center"/>
      <protection hidden="1"/>
    </xf>
    <xf numFmtId="0" fontId="24" fillId="49" borderId="17" xfId="0" applyFont="1" applyFill="1" applyBorder="1" applyAlignment="1" applyProtection="1">
      <alignment horizontal="center" vertical="center"/>
      <protection hidden="1"/>
    </xf>
    <xf numFmtId="0" fontId="24" fillId="49" borderId="40" xfId="0" applyFont="1" applyFill="1" applyBorder="1" applyAlignment="1" applyProtection="1">
      <alignment horizontal="center" vertical="center"/>
      <protection hidden="1"/>
    </xf>
    <xf numFmtId="0" fontId="24" fillId="49" borderId="21" xfId="0" applyFont="1" applyFill="1" applyBorder="1" applyAlignment="1" applyProtection="1">
      <alignment horizontal="center" vertical="center"/>
      <protection hidden="1"/>
    </xf>
    <xf numFmtId="0" fontId="25" fillId="41" borderId="17" xfId="0" applyFont="1" applyFill="1" applyBorder="1" applyAlignment="1" applyProtection="1">
      <alignment horizontal="center" vertical="center"/>
      <protection hidden="1"/>
    </xf>
    <xf numFmtId="0" fontId="76" fillId="41" borderId="40" xfId="0" applyFont="1" applyFill="1" applyBorder="1" applyAlignment="1" applyProtection="1">
      <alignment horizontal="center" vertical="center"/>
      <protection hidden="1"/>
    </xf>
    <xf numFmtId="0" fontId="76" fillId="41" borderId="21" xfId="0" applyFont="1" applyFill="1" applyBorder="1" applyAlignment="1" applyProtection="1">
      <alignment horizontal="center" vertical="center"/>
      <protection hidden="1"/>
    </xf>
    <xf numFmtId="171" fontId="24" fillId="49" borderId="20" xfId="47" applyFont="1" applyFill="1" applyBorder="1" applyAlignment="1" applyProtection="1">
      <alignment horizontal="center" vertical="center"/>
      <protection hidden="1"/>
    </xf>
    <xf numFmtId="171" fontId="24" fillId="49" borderId="28" xfId="47" applyFont="1" applyFill="1" applyBorder="1" applyAlignment="1" applyProtection="1">
      <alignment horizontal="center" vertical="center"/>
      <protection hidden="1"/>
    </xf>
    <xf numFmtId="171" fontId="24" fillId="49" borderId="45" xfId="47" applyFont="1" applyFill="1" applyBorder="1" applyAlignment="1" applyProtection="1">
      <alignment horizontal="center" vertical="center"/>
      <protection hidden="1"/>
    </xf>
    <xf numFmtId="0" fontId="25" fillId="0" borderId="40" xfId="0" applyFont="1" applyBorder="1" applyAlignment="1" applyProtection="1">
      <alignment horizontal="center" vertical="center"/>
      <protection hidden="1"/>
    </xf>
    <xf numFmtId="171" fontId="8" fillId="0" borderId="40" xfId="47" applyFont="1" applyBorder="1" applyAlignment="1" applyProtection="1">
      <alignment horizontal="left" vertical="center"/>
      <protection hidden="1"/>
    </xf>
    <xf numFmtId="0" fontId="94" fillId="0" borderId="62" xfId="0" applyFont="1" applyBorder="1" applyAlignment="1" applyProtection="1">
      <alignment horizontal="center" vertical="center"/>
      <protection hidden="1"/>
    </xf>
    <xf numFmtId="0" fontId="57" fillId="0" borderId="44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right" vertical="center"/>
      <protection hidden="1"/>
    </xf>
    <xf numFmtId="171" fontId="8" fillId="0" borderId="0" xfId="47" applyFont="1" applyBorder="1" applyAlignment="1" applyProtection="1">
      <alignment horizontal="left" vertical="center"/>
      <protection hidden="1"/>
    </xf>
    <xf numFmtId="0" fontId="83" fillId="0" borderId="18" xfId="0" applyFont="1" applyBorder="1" applyAlignment="1" applyProtection="1">
      <alignment horizontal="left" vertical="center"/>
      <protection hidden="1"/>
    </xf>
    <xf numFmtId="0" fontId="83" fillId="0" borderId="0" xfId="0" applyFont="1" applyBorder="1" applyAlignment="1" applyProtection="1">
      <alignment horizontal="left" vertical="center"/>
      <protection hidden="1"/>
    </xf>
    <xf numFmtId="0" fontId="83" fillId="0" borderId="22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 applyProtection="1">
      <alignment horizontal="left" vertical="center"/>
      <protection hidden="1"/>
    </xf>
    <xf numFmtId="0" fontId="47" fillId="0" borderId="22" xfId="0" applyFont="1" applyBorder="1" applyAlignment="1" applyProtection="1">
      <alignment horizontal="left" vertical="center"/>
      <protection hidden="1"/>
    </xf>
    <xf numFmtId="49" fontId="37" fillId="0" borderId="18" xfId="0" applyNumberFormat="1" applyFont="1" applyBorder="1" applyAlignment="1" applyProtection="1">
      <alignment horizontal="right" vertical="center"/>
      <protection hidden="1"/>
    </xf>
    <xf numFmtId="49" fontId="37" fillId="0" borderId="0" xfId="0" applyNumberFormat="1" applyFont="1" applyBorder="1" applyAlignment="1" applyProtection="1">
      <alignment horizontal="right" vertical="center"/>
      <protection hidden="1"/>
    </xf>
    <xf numFmtId="0" fontId="93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49" fontId="37" fillId="0" borderId="18" xfId="0" applyNumberFormat="1" applyFont="1" applyBorder="1" applyAlignment="1" applyProtection="1">
      <alignment horizontal="center" vertical="center"/>
      <protection hidden="1"/>
    </xf>
    <xf numFmtId="49" fontId="37" fillId="0" borderId="0" xfId="0" applyNumberFormat="1" applyFont="1" applyBorder="1" applyAlignment="1" applyProtection="1">
      <alignment horizontal="center" vertical="center"/>
      <protection hidden="1"/>
    </xf>
    <xf numFmtId="49" fontId="37" fillId="0" borderId="22" xfId="0" applyNumberFormat="1" applyFont="1" applyBorder="1" applyAlignment="1" applyProtection="1">
      <alignment horizontal="center" vertical="center"/>
      <protection hidden="1"/>
    </xf>
    <xf numFmtId="0" fontId="95" fillId="41" borderId="18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14" fontId="12" fillId="0" borderId="0" xfId="0" applyNumberFormat="1" applyFont="1" applyBorder="1" applyAlignment="1" applyProtection="1">
      <alignment horizontal="left" vertical="center"/>
      <protection hidden="1"/>
    </xf>
    <xf numFmtId="2" fontId="11" fillId="0" borderId="0" xfId="47" applyNumberFormat="1" applyFont="1" applyBorder="1" applyAlignment="1" applyProtection="1">
      <alignment horizontal="center" vertical="center"/>
      <protection hidden="1"/>
    </xf>
    <xf numFmtId="2" fontId="11" fillId="0" borderId="22" xfId="47" applyNumberFormat="1" applyFont="1" applyBorder="1" applyAlignment="1" applyProtection="1">
      <alignment horizontal="center" vertical="center"/>
      <protection hidden="1"/>
    </xf>
    <xf numFmtId="171" fontId="11" fillId="0" borderId="0" xfId="47" applyFont="1" applyBorder="1" applyAlignment="1" applyProtection="1">
      <alignment horizontal="center" vertical="center"/>
      <protection hidden="1"/>
    </xf>
    <xf numFmtId="171" fontId="11" fillId="0" borderId="22" xfId="47" applyFont="1" applyBorder="1" applyAlignment="1" applyProtection="1">
      <alignment horizontal="center" vertical="center"/>
      <protection hidden="1"/>
    </xf>
    <xf numFmtId="0" fontId="149" fillId="38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7" fillId="0" borderId="18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25" fillId="0" borderId="28" xfId="0" applyFont="1" applyBorder="1" applyAlignment="1" applyProtection="1">
      <alignment horizontal="left" vertical="center"/>
      <protection hidden="1"/>
    </xf>
    <xf numFmtId="0" fontId="37" fillId="0" borderId="28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71" fontId="91" fillId="41" borderId="20" xfId="47" applyFont="1" applyFill="1" applyBorder="1" applyAlignment="1" applyProtection="1">
      <alignment horizontal="center" vertical="center"/>
      <protection hidden="1"/>
    </xf>
    <xf numFmtId="171" fontId="91" fillId="41" borderId="28" xfId="47" applyFont="1" applyFill="1" applyBorder="1" applyAlignment="1" applyProtection="1">
      <alignment horizontal="center" vertical="center"/>
      <protection hidden="1"/>
    </xf>
    <xf numFmtId="171" fontId="91" fillId="41" borderId="45" xfId="47" applyFont="1" applyFill="1" applyBorder="1" applyAlignment="1" applyProtection="1">
      <alignment horizontal="center" vertical="center"/>
      <protection hidden="1"/>
    </xf>
    <xf numFmtId="49" fontId="57" fillId="0" borderId="18" xfId="0" applyNumberFormat="1" applyFont="1" applyBorder="1" applyAlignment="1" applyProtection="1">
      <alignment horizontal="right" vertical="center"/>
      <protection hidden="1"/>
    </xf>
    <xf numFmtId="49" fontId="57" fillId="0" borderId="0" xfId="0" applyNumberFormat="1" applyFont="1" applyBorder="1" applyAlignment="1" applyProtection="1">
      <alignment horizontal="right" vertical="center"/>
      <protection hidden="1"/>
    </xf>
    <xf numFmtId="0" fontId="48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38" fillId="0" borderId="18" xfId="0" applyFont="1" applyBorder="1" applyAlignment="1" applyProtection="1">
      <alignment horizontal="left" vertical="center"/>
      <protection hidden="1"/>
    </xf>
    <xf numFmtId="0" fontId="38" fillId="0" borderId="72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72" xfId="0" applyFont="1" applyBorder="1" applyAlignment="1" applyProtection="1">
      <alignment horizontal="left" vertical="center"/>
      <protection hidden="1"/>
    </xf>
    <xf numFmtId="0" fontId="47" fillId="0" borderId="1" xfId="0" applyFont="1" applyBorder="1" applyAlignment="1" applyProtection="1">
      <alignment horizontal="left" vertical="center"/>
      <protection hidden="1"/>
    </xf>
    <xf numFmtId="0" fontId="47" fillId="0" borderId="37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49" fontId="88" fillId="42" borderId="62" xfId="0" applyNumberFormat="1" applyFont="1" applyFill="1" applyBorder="1" applyAlignment="1" applyProtection="1">
      <alignment horizontal="left" vertical="center"/>
      <protection hidden="1"/>
    </xf>
    <xf numFmtId="49" fontId="88" fillId="42" borderId="42" xfId="0" applyNumberFormat="1" applyFont="1" applyFill="1" applyBorder="1" applyAlignment="1" applyProtection="1">
      <alignment horizontal="left" vertical="center"/>
      <protection hidden="1"/>
    </xf>
    <xf numFmtId="49" fontId="88" fillId="42" borderId="44" xfId="0" applyNumberFormat="1" applyFont="1" applyFill="1" applyBorder="1" applyAlignment="1" applyProtection="1">
      <alignment horizontal="left" vertical="center"/>
      <protection hidden="1"/>
    </xf>
    <xf numFmtId="0" fontId="55" fillId="42" borderId="62" xfId="0" applyFont="1" applyFill="1" applyBorder="1" applyAlignment="1" applyProtection="1">
      <alignment horizontal="center" vertical="center"/>
      <protection hidden="1"/>
    </xf>
    <xf numFmtId="0" fontId="55" fillId="42" borderId="42" xfId="0" applyFont="1" applyFill="1" applyBorder="1" applyAlignment="1" applyProtection="1">
      <alignment horizontal="center" vertical="center"/>
      <protection hidden="1"/>
    </xf>
    <xf numFmtId="0" fontId="55" fillId="42" borderId="44" xfId="0" applyFont="1" applyFill="1" applyBorder="1" applyAlignment="1" applyProtection="1">
      <alignment horizontal="center" vertical="center"/>
      <protection hidden="1"/>
    </xf>
    <xf numFmtId="0" fontId="47" fillId="0" borderId="18" xfId="0" applyFont="1" applyBorder="1" applyAlignment="1" applyProtection="1">
      <alignment horizontal="left" vertical="center"/>
      <protection hidden="1"/>
    </xf>
    <xf numFmtId="0" fontId="25" fillId="0" borderId="40" xfId="0" applyFont="1" applyBorder="1" applyAlignment="1" applyProtection="1">
      <alignment horizontal="left" vertical="center"/>
      <protection hidden="1"/>
    </xf>
    <xf numFmtId="0" fontId="25" fillId="0" borderId="21" xfId="0" applyFont="1" applyBorder="1" applyAlignment="1" applyProtection="1">
      <alignment horizontal="left" vertical="center"/>
      <protection hidden="1"/>
    </xf>
    <xf numFmtId="171" fontId="37" fillId="0" borderId="40" xfId="47" applyFont="1" applyBorder="1" applyAlignment="1" applyProtection="1">
      <alignment horizontal="left" vertical="center"/>
      <protection hidden="1"/>
    </xf>
    <xf numFmtId="171" fontId="37" fillId="0" borderId="21" xfId="47" applyFont="1" applyBorder="1" applyAlignment="1" applyProtection="1">
      <alignment horizontal="left" vertical="center"/>
      <protection hidden="1"/>
    </xf>
    <xf numFmtId="0" fontId="57" fillId="0" borderId="28" xfId="0" applyFont="1" applyBorder="1" applyAlignment="1" applyProtection="1">
      <alignment horizontal="center" vertical="center"/>
      <protection hidden="1"/>
    </xf>
    <xf numFmtId="0" fontId="47" fillId="0" borderId="40" xfId="0" applyFont="1" applyBorder="1" applyAlignment="1" applyProtection="1">
      <alignment horizontal="left" vertical="center"/>
      <protection hidden="1"/>
    </xf>
    <xf numFmtId="171" fontId="8" fillId="0" borderId="0" xfId="47" applyFont="1" applyBorder="1" applyAlignment="1" applyProtection="1">
      <alignment vertical="center"/>
      <protection hidden="1"/>
    </xf>
    <xf numFmtId="14" fontId="8" fillId="0" borderId="28" xfId="47" applyNumberFormat="1" applyFont="1" applyBorder="1" applyAlignment="1" applyProtection="1">
      <alignment horizontal="left" vertical="center"/>
      <protection hidden="1"/>
    </xf>
    <xf numFmtId="171" fontId="8" fillId="0" borderId="28" xfId="47" applyFont="1" applyBorder="1" applyAlignment="1" applyProtection="1">
      <alignment horizontal="left" vertical="center"/>
      <protection hidden="1"/>
    </xf>
    <xf numFmtId="49" fontId="37" fillId="0" borderId="83" xfId="0" applyNumberFormat="1" applyFont="1" applyBorder="1" applyAlignment="1" applyProtection="1">
      <alignment horizontal="center" vertical="center"/>
      <protection hidden="1"/>
    </xf>
    <xf numFmtId="49" fontId="37" fillId="0" borderId="84" xfId="0" applyNumberFormat="1" applyFont="1" applyBorder="1" applyAlignment="1" applyProtection="1">
      <alignment horizontal="center" vertical="center"/>
      <protection hidden="1"/>
    </xf>
    <xf numFmtId="49" fontId="37" fillId="0" borderId="23" xfId="0" applyNumberFormat="1" applyFont="1" applyBorder="1" applyAlignment="1" applyProtection="1">
      <alignment horizontal="center" vertical="center"/>
      <protection hidden="1"/>
    </xf>
    <xf numFmtId="49" fontId="37" fillId="0" borderId="85" xfId="0" applyNumberFormat="1" applyFont="1" applyBorder="1" applyAlignment="1" applyProtection="1">
      <alignment horizontal="center" vertical="center"/>
      <protection hidden="1"/>
    </xf>
    <xf numFmtId="49" fontId="37" fillId="0" borderId="86" xfId="0" applyNumberFormat="1" applyFont="1" applyBorder="1" applyAlignment="1" applyProtection="1">
      <alignment horizontal="center" vertical="center"/>
      <protection hidden="1"/>
    </xf>
    <xf numFmtId="49" fontId="37" fillId="0" borderId="73" xfId="0" applyNumberFormat="1" applyFont="1" applyBorder="1" applyAlignment="1" applyProtection="1">
      <alignment horizontal="center" vertical="center"/>
      <protection hidden="1"/>
    </xf>
    <xf numFmtId="0" fontId="25" fillId="42" borderId="62" xfId="0" applyFont="1" applyFill="1" applyBorder="1" applyAlignment="1" applyProtection="1">
      <alignment horizontal="center" vertical="center"/>
      <protection hidden="1"/>
    </xf>
    <xf numFmtId="0" fontId="25" fillId="42" borderId="44" xfId="0" applyFont="1" applyFill="1" applyBorder="1" applyAlignment="1" applyProtection="1">
      <alignment horizontal="center" vertical="center"/>
      <protection hidden="1"/>
    </xf>
    <xf numFmtId="0" fontId="47" fillId="0" borderId="17" xfId="0" applyFont="1" applyBorder="1" applyAlignment="1" applyProtection="1">
      <alignment horizontal="right" vertical="center"/>
      <protection hidden="1"/>
    </xf>
    <xf numFmtId="0" fontId="47" fillId="0" borderId="40" xfId="0" applyFont="1" applyBorder="1" applyAlignment="1" applyProtection="1">
      <alignment horizontal="right" vertical="center"/>
      <protection hidden="1"/>
    </xf>
    <xf numFmtId="0" fontId="25" fillId="0" borderId="20" xfId="0" applyFont="1" applyBorder="1" applyAlignment="1" applyProtection="1">
      <alignment horizontal="left" vertical="center"/>
      <protection hidden="1"/>
    </xf>
    <xf numFmtId="0" fontId="25" fillId="0" borderId="45" xfId="0" applyFont="1" applyBorder="1" applyAlignment="1" applyProtection="1">
      <alignment horizontal="left" vertical="center"/>
      <protection hidden="1"/>
    </xf>
    <xf numFmtId="171" fontId="37" fillId="0" borderId="0" xfId="47" applyFont="1" applyBorder="1" applyAlignment="1" applyProtection="1">
      <alignment horizontal="left" vertical="center"/>
      <protection hidden="1"/>
    </xf>
    <xf numFmtId="171" fontId="37" fillId="0" borderId="22" xfId="47" applyFont="1" applyBorder="1" applyAlignment="1" applyProtection="1">
      <alignment horizontal="left" vertical="center"/>
      <protection hidden="1"/>
    </xf>
    <xf numFmtId="171" fontId="27" fillId="0" borderId="28" xfId="47" applyFont="1" applyBorder="1" applyAlignment="1" applyProtection="1">
      <alignment horizontal="center" vertical="center"/>
      <protection hidden="1"/>
    </xf>
    <xf numFmtId="171" fontId="27" fillId="0" borderId="45" xfId="47" applyFont="1" applyBorder="1" applyAlignment="1" applyProtection="1">
      <alignment horizontal="center" vertical="center"/>
      <protection hidden="1"/>
    </xf>
    <xf numFmtId="171" fontId="8" fillId="0" borderId="28" xfId="47" applyFont="1" applyBorder="1" applyAlignment="1" applyProtection="1">
      <alignment horizontal="center" vertical="center"/>
      <protection hidden="1"/>
    </xf>
    <xf numFmtId="49" fontId="57" fillId="42" borderId="62" xfId="0" applyNumberFormat="1" applyFont="1" applyFill="1" applyBorder="1" applyAlignment="1" applyProtection="1">
      <alignment horizontal="left" vertical="center"/>
      <protection hidden="1"/>
    </xf>
    <xf numFmtId="49" fontId="57" fillId="42" borderId="42" xfId="0" applyNumberFormat="1" applyFont="1" applyFill="1" applyBorder="1" applyAlignment="1" applyProtection="1">
      <alignment horizontal="left" vertical="center"/>
      <protection hidden="1"/>
    </xf>
    <xf numFmtId="49" fontId="57" fillId="42" borderId="44" xfId="0" applyNumberFormat="1" applyFont="1" applyFill="1" applyBorder="1" applyAlignment="1" applyProtection="1">
      <alignment horizontal="left" vertical="center"/>
      <protection hidden="1"/>
    </xf>
    <xf numFmtId="171" fontId="8" fillId="0" borderId="0" xfId="47" applyFont="1" applyBorder="1" applyAlignment="1" applyProtection="1">
      <alignment horizontal="center" vertical="center"/>
      <protection hidden="1"/>
    </xf>
    <xf numFmtId="171" fontId="8" fillId="0" borderId="22" xfId="47" applyFont="1" applyBorder="1" applyAlignment="1" applyProtection="1">
      <alignment horizontal="center" vertical="center"/>
      <protection hidden="1"/>
    </xf>
    <xf numFmtId="0" fontId="12" fillId="49" borderId="0" xfId="0" applyFont="1" applyFill="1" applyBorder="1" applyAlignment="1" applyProtection="1">
      <alignment horizontal="left" vertical="center"/>
      <protection hidden="1"/>
    </xf>
    <xf numFmtId="0" fontId="47" fillId="0" borderId="28" xfId="0" applyFont="1" applyBorder="1" applyAlignment="1" applyProtection="1">
      <alignment horizontal="left" vertical="center"/>
      <protection hidden="1"/>
    </xf>
    <xf numFmtId="0" fontId="52" fillId="42" borderId="62" xfId="0" applyFont="1" applyFill="1" applyBorder="1" applyAlignment="1" applyProtection="1">
      <alignment horizontal="center" vertical="center"/>
      <protection hidden="1"/>
    </xf>
    <xf numFmtId="0" fontId="52" fillId="42" borderId="44" xfId="0" applyFont="1" applyFill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left" vertical="center"/>
      <protection hidden="1"/>
    </xf>
    <xf numFmtId="0" fontId="52" fillId="42" borderId="42" xfId="0" applyFont="1" applyFill="1" applyBorder="1" applyAlignment="1" applyProtection="1">
      <alignment horizontal="center" vertical="center"/>
      <protection hidden="1"/>
    </xf>
    <xf numFmtId="0" fontId="55" fillId="42" borderId="62" xfId="0" applyFont="1" applyFill="1" applyBorder="1" applyAlignment="1">
      <alignment horizontal="left" vertical="center"/>
    </xf>
    <xf numFmtId="0" fontId="55" fillId="42" borderId="42" xfId="0" applyFont="1" applyFill="1" applyBorder="1" applyAlignment="1">
      <alignment horizontal="left" vertical="center"/>
    </xf>
    <xf numFmtId="0" fontId="55" fillId="42" borderId="44" xfId="0" applyFont="1" applyFill="1" applyBorder="1" applyAlignment="1">
      <alignment horizontal="left" vertical="center"/>
    </xf>
    <xf numFmtId="0" fontId="54" fillId="42" borderId="62" xfId="0" applyFont="1" applyFill="1" applyBorder="1" applyAlignment="1" applyProtection="1">
      <alignment horizontal="center" vertical="center"/>
      <protection hidden="1"/>
    </xf>
    <xf numFmtId="0" fontId="54" fillId="42" borderId="44" xfId="0" applyFont="1" applyFill="1" applyBorder="1" applyAlignment="1" applyProtection="1">
      <alignment horizontal="center" vertical="center"/>
      <protection hidden="1"/>
    </xf>
    <xf numFmtId="0" fontId="38" fillId="0" borderId="40" xfId="0" applyFont="1" applyBorder="1" applyAlignment="1" applyProtection="1">
      <alignment horizontal="left" vertical="center"/>
      <protection hidden="1"/>
    </xf>
    <xf numFmtId="0" fontId="47" fillId="0" borderId="87" xfId="0" applyFont="1" applyBorder="1" applyAlignment="1" applyProtection="1">
      <alignment horizontal="left" vertical="center"/>
      <protection hidden="1"/>
    </xf>
    <xf numFmtId="0" fontId="25" fillId="0" borderId="72" xfId="0" applyFont="1" applyBorder="1" applyAlignment="1" applyProtection="1">
      <alignment horizontal="left" vertical="center"/>
      <protection hidden="1"/>
    </xf>
    <xf numFmtId="0" fontId="47" fillId="0" borderId="21" xfId="0" applyFont="1" applyBorder="1" applyAlignment="1" applyProtection="1">
      <alignment horizontal="left" vertical="center"/>
      <protection hidden="1"/>
    </xf>
    <xf numFmtId="0" fontId="25" fillId="0" borderId="88" xfId="0" applyFont="1" applyBorder="1" applyAlignment="1" applyProtection="1">
      <alignment horizontal="left"/>
      <protection hidden="1"/>
    </xf>
    <xf numFmtId="0" fontId="38" fillId="0" borderId="89" xfId="0" applyFont="1" applyBorder="1" applyAlignment="1" applyProtection="1">
      <alignment horizontal="left"/>
      <protection hidden="1"/>
    </xf>
    <xf numFmtId="0" fontId="25" fillId="0" borderId="89" xfId="0" applyFont="1" applyBorder="1" applyAlignment="1" applyProtection="1">
      <alignment horizontal="left"/>
      <protection hidden="1"/>
    </xf>
    <xf numFmtId="0" fontId="25" fillId="0" borderId="64" xfId="0" applyFont="1" applyBorder="1" applyAlignment="1" applyProtection="1">
      <alignment horizontal="left"/>
      <protection hidden="1"/>
    </xf>
    <xf numFmtId="0" fontId="12" fillId="42" borderId="62" xfId="0" applyFont="1" applyFill="1" applyBorder="1" applyAlignment="1" applyProtection="1">
      <alignment horizontal="center" vertical="center"/>
      <protection hidden="1"/>
    </xf>
    <xf numFmtId="0" fontId="12" fillId="42" borderId="42" xfId="0" applyFont="1" applyFill="1" applyBorder="1" applyAlignment="1" applyProtection="1">
      <alignment horizontal="center" vertical="center"/>
      <protection hidden="1"/>
    </xf>
    <xf numFmtId="171" fontId="8" fillId="0" borderId="22" xfId="47" applyFont="1" applyBorder="1" applyAlignment="1" applyProtection="1">
      <alignment horizontal="left" vertical="center"/>
      <protection hidden="1"/>
    </xf>
    <xf numFmtId="0" fontId="84" fillId="42" borderId="17" xfId="0" applyFont="1" applyFill="1" applyBorder="1" applyAlignment="1" applyProtection="1">
      <alignment horizontal="left" vertical="center"/>
      <protection hidden="1"/>
    </xf>
    <xf numFmtId="0" fontId="84" fillId="42" borderId="40" xfId="0" applyFont="1" applyFill="1" applyBorder="1" applyAlignment="1" applyProtection="1">
      <alignment horizontal="left" vertical="center"/>
      <protection hidden="1"/>
    </xf>
    <xf numFmtId="0" fontId="84" fillId="42" borderId="21" xfId="0" applyFont="1" applyFill="1" applyBorder="1" applyAlignment="1" applyProtection="1">
      <alignment horizontal="left" vertical="center"/>
      <protection hidden="1"/>
    </xf>
    <xf numFmtId="0" fontId="84" fillId="42" borderId="17" xfId="0" applyFont="1" applyFill="1" applyBorder="1" applyAlignment="1" applyProtection="1">
      <alignment horizontal="center" vertical="center"/>
      <protection hidden="1"/>
    </xf>
    <xf numFmtId="0" fontId="84" fillId="42" borderId="40" xfId="0" applyFont="1" applyFill="1" applyBorder="1" applyAlignment="1" applyProtection="1">
      <alignment horizontal="center" vertical="center"/>
      <protection hidden="1"/>
    </xf>
    <xf numFmtId="0" fontId="84" fillId="42" borderId="21" xfId="0" applyFont="1" applyFill="1" applyBorder="1" applyAlignment="1" applyProtection="1">
      <alignment horizontal="center" vertical="center"/>
      <protection hidden="1"/>
    </xf>
    <xf numFmtId="0" fontId="76" fillId="42" borderId="17" xfId="0" applyFont="1" applyFill="1" applyBorder="1" applyAlignment="1" applyProtection="1">
      <alignment horizontal="center" vertical="center"/>
      <protection hidden="1"/>
    </xf>
    <xf numFmtId="0" fontId="76" fillId="42" borderId="40" xfId="0" applyFont="1" applyFill="1" applyBorder="1" applyAlignment="1" applyProtection="1">
      <alignment horizontal="center" vertical="center"/>
      <protection hidden="1"/>
    </xf>
    <xf numFmtId="0" fontId="76" fillId="42" borderId="21" xfId="0" applyFont="1" applyFill="1" applyBorder="1" applyAlignment="1" applyProtection="1">
      <alignment horizontal="center" vertical="center"/>
      <protection hidden="1"/>
    </xf>
    <xf numFmtId="171" fontId="57" fillId="49" borderId="20" xfId="47" applyFont="1" applyFill="1" applyBorder="1" applyAlignment="1" applyProtection="1">
      <alignment horizontal="center" vertical="center"/>
      <protection hidden="1"/>
    </xf>
    <xf numFmtId="171" fontId="57" fillId="49" borderId="28" xfId="47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37" fillId="0" borderId="90" xfId="0" applyFont="1" applyBorder="1" applyAlignment="1" applyProtection="1">
      <alignment horizontal="left" vertical="center"/>
      <protection hidden="1"/>
    </xf>
    <xf numFmtId="49" fontId="12" fillId="0" borderId="20" xfId="0" applyNumberFormat="1" applyFont="1" applyBorder="1" applyAlignment="1" applyProtection="1">
      <alignment horizontal="left" vertical="center"/>
      <protection hidden="1"/>
    </xf>
    <xf numFmtId="49" fontId="12" fillId="0" borderId="2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3" fillId="0" borderId="28" xfId="0" applyFont="1" applyBorder="1" applyAlignment="1" applyProtection="1">
      <alignment horizontal="right" vertical="center"/>
      <protection hidden="1"/>
    </xf>
    <xf numFmtId="0" fontId="38" fillId="0" borderId="91" xfId="0" applyFont="1" applyBorder="1" applyAlignment="1" applyProtection="1">
      <alignment horizontal="left" vertical="center"/>
      <protection hidden="1"/>
    </xf>
    <xf numFmtId="0" fontId="38" fillId="0" borderId="89" xfId="0" applyFont="1" applyBorder="1" applyAlignment="1" applyProtection="1">
      <alignment horizontal="left" vertical="center"/>
      <protection hidden="1"/>
    </xf>
    <xf numFmtId="0" fontId="38" fillId="0" borderId="64" xfId="0" applyFont="1" applyBorder="1" applyAlignment="1" applyProtection="1">
      <alignment horizontal="left" vertical="center"/>
      <protection hidden="1"/>
    </xf>
    <xf numFmtId="0" fontId="38" fillId="0" borderId="92" xfId="0" applyFont="1" applyBorder="1" applyAlignment="1" applyProtection="1">
      <alignment horizontal="left" vertical="center"/>
      <protection hidden="1"/>
    </xf>
    <xf numFmtId="0" fontId="38" fillId="0" borderId="1" xfId="0" applyFont="1" applyBorder="1" applyAlignment="1" applyProtection="1">
      <alignment horizontal="left" vertical="center"/>
      <protection hidden="1"/>
    </xf>
    <xf numFmtId="0" fontId="38" fillId="0" borderId="93" xfId="0" applyFont="1" applyBorder="1" applyAlignment="1" applyProtection="1">
      <alignment horizontal="left" vertical="center"/>
      <protection hidden="1"/>
    </xf>
    <xf numFmtId="0" fontId="38" fillId="0" borderId="76" xfId="0" applyFont="1" applyBorder="1" applyAlignment="1" applyProtection="1">
      <alignment horizontal="left" vertical="center"/>
      <protection hidden="1"/>
    </xf>
    <xf numFmtId="0" fontId="38" fillId="0" borderId="71" xfId="0" applyFont="1" applyBorder="1" applyAlignment="1" applyProtection="1">
      <alignment horizontal="left" vertical="center"/>
      <protection hidden="1"/>
    </xf>
    <xf numFmtId="0" fontId="38" fillId="0" borderId="77" xfId="0" applyFont="1" applyBorder="1" applyAlignment="1" applyProtection="1">
      <alignment horizontal="left" vertical="center"/>
      <protection hidden="1"/>
    </xf>
    <xf numFmtId="0" fontId="38" fillId="0" borderId="92" xfId="0" applyFont="1" applyBorder="1" applyAlignment="1" applyProtection="1">
      <alignment horizontal="left" vertical="top"/>
      <protection hidden="1"/>
    </xf>
    <xf numFmtId="0" fontId="38" fillId="0" borderId="1" xfId="0" applyFont="1" applyBorder="1" applyAlignment="1" applyProtection="1">
      <alignment horizontal="left" vertical="top"/>
      <protection hidden="1"/>
    </xf>
    <xf numFmtId="0" fontId="38" fillId="0" borderId="93" xfId="0" applyFont="1" applyBorder="1" applyAlignment="1" applyProtection="1">
      <alignment horizontal="left" vertical="top"/>
      <protection hidden="1"/>
    </xf>
    <xf numFmtId="0" fontId="38" fillId="0" borderId="76" xfId="0" applyFont="1" applyBorder="1" applyAlignment="1" applyProtection="1">
      <alignment horizontal="left" vertical="top"/>
      <protection hidden="1"/>
    </xf>
    <xf numFmtId="0" fontId="38" fillId="0" borderId="71" xfId="0" applyFont="1" applyBorder="1" applyAlignment="1" applyProtection="1">
      <alignment horizontal="left" vertical="top"/>
      <protection hidden="1"/>
    </xf>
    <xf numFmtId="0" fontId="38" fillId="0" borderId="77" xfId="0" applyFont="1" applyBorder="1" applyAlignment="1" applyProtection="1">
      <alignment horizontal="left" vertical="top"/>
      <protection hidden="1"/>
    </xf>
    <xf numFmtId="0" fontId="38" fillId="0" borderId="91" xfId="0" applyFont="1" applyBorder="1" applyAlignment="1" applyProtection="1">
      <alignment horizontal="center" vertical="center"/>
      <protection hidden="1"/>
    </xf>
    <xf numFmtId="0" fontId="38" fillId="0" borderId="89" xfId="0" applyFont="1" applyBorder="1" applyAlignment="1" applyProtection="1">
      <alignment horizontal="center" vertical="center"/>
      <protection hidden="1"/>
    </xf>
    <xf numFmtId="0" fontId="38" fillId="0" borderId="64" xfId="0" applyFont="1" applyBorder="1" applyAlignment="1" applyProtection="1">
      <alignment horizontal="center" vertical="center"/>
      <protection hidden="1"/>
    </xf>
    <xf numFmtId="0" fontId="12" fillId="0" borderId="91" xfId="0" applyFont="1" applyBorder="1" applyAlignment="1" applyProtection="1">
      <alignment horizontal="left" vertical="center"/>
      <protection hidden="1"/>
    </xf>
    <xf numFmtId="0" fontId="38" fillId="0" borderId="94" xfId="0" applyFont="1" applyBorder="1" applyAlignment="1" applyProtection="1">
      <alignment horizontal="center" vertical="center"/>
      <protection hidden="1"/>
    </xf>
    <xf numFmtId="0" fontId="38" fillId="0" borderId="95" xfId="0" applyFont="1" applyBorder="1" applyAlignment="1" applyProtection="1">
      <alignment horizontal="center" vertical="center"/>
      <protection hidden="1"/>
    </xf>
    <xf numFmtId="0" fontId="38" fillId="0" borderId="96" xfId="0" applyFont="1" applyBorder="1" applyAlignment="1" applyProtection="1">
      <alignment horizontal="center" vertical="center"/>
      <protection hidden="1"/>
    </xf>
    <xf numFmtId="171" fontId="27" fillId="0" borderId="0" xfId="47" applyFont="1" applyFill="1" applyBorder="1" applyAlignment="1" applyProtection="1">
      <alignment horizontal="center" vertical="center"/>
      <protection hidden="1"/>
    </xf>
    <xf numFmtId="0" fontId="38" fillId="0" borderId="33" xfId="0" applyFont="1" applyBorder="1" applyAlignment="1" applyProtection="1">
      <alignment vertical="center"/>
      <protection hidden="1"/>
    </xf>
    <xf numFmtId="0" fontId="38" fillId="0" borderId="7" xfId="0" applyFont="1" applyBorder="1" applyAlignment="1" applyProtection="1">
      <alignment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2" fillId="0" borderId="7" xfId="0" applyFont="1" applyBorder="1" applyAlignment="1" applyProtection="1">
      <alignment horizontal="left" vertical="center"/>
      <protection hidden="1"/>
    </xf>
    <xf numFmtId="0" fontId="12" fillId="0" borderId="88" xfId="0" applyFont="1" applyBorder="1" applyAlignment="1" applyProtection="1">
      <alignment horizontal="left" vertical="center"/>
      <protection hidden="1"/>
    </xf>
    <xf numFmtId="0" fontId="38" fillId="0" borderId="74" xfId="0" applyFont="1" applyBorder="1" applyAlignment="1" applyProtection="1">
      <alignment horizontal="left" vertical="center"/>
      <protection hidden="1"/>
    </xf>
    <xf numFmtId="0" fontId="38" fillId="0" borderId="79" xfId="0" applyFont="1" applyBorder="1" applyAlignment="1" applyProtection="1">
      <alignment horizontal="left" vertical="center"/>
      <protection hidden="1"/>
    </xf>
    <xf numFmtId="0" fontId="38" fillId="0" borderId="80" xfId="0" applyFont="1" applyBorder="1" applyAlignment="1" applyProtection="1">
      <alignment horizontal="left" vertical="center"/>
      <protection hidden="1"/>
    </xf>
    <xf numFmtId="0" fontId="37" fillId="0" borderId="18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22" xfId="0" applyFont="1" applyFill="1" applyBorder="1" applyAlignment="1" applyProtection="1">
      <alignment horizontal="left" vertical="center"/>
      <protection hidden="1"/>
    </xf>
    <xf numFmtId="0" fontId="38" fillId="0" borderId="32" xfId="0" applyFont="1" applyBorder="1" applyAlignment="1" applyProtection="1">
      <alignment vertical="center"/>
      <protection hidden="1"/>
    </xf>
    <xf numFmtId="0" fontId="38" fillId="0" borderId="48" xfId="0" applyFont="1" applyBorder="1" applyAlignment="1" applyProtection="1">
      <alignment vertical="center"/>
      <protection hidden="1"/>
    </xf>
    <xf numFmtId="0" fontId="69" fillId="48" borderId="17" xfId="77" applyFont="1" applyFill="1" applyBorder="1" applyAlignment="1">
      <alignment horizontal="center" vertical="center"/>
      <protection/>
    </xf>
    <xf numFmtId="0" fontId="69" fillId="48" borderId="40" xfId="77" applyFont="1" applyFill="1" applyBorder="1" applyAlignment="1">
      <alignment horizontal="center" vertical="center"/>
      <protection/>
    </xf>
    <xf numFmtId="0" fontId="69" fillId="48" borderId="21" xfId="77" applyFont="1" applyFill="1" applyBorder="1" applyAlignment="1">
      <alignment horizontal="center" vertical="center"/>
      <protection/>
    </xf>
    <xf numFmtId="0" fontId="25" fillId="41" borderId="17" xfId="0" applyFont="1" applyFill="1" applyBorder="1" applyAlignment="1" applyProtection="1">
      <alignment horizontal="left" vertical="center"/>
      <protection hidden="1"/>
    </xf>
    <xf numFmtId="0" fontId="25" fillId="41" borderId="40" xfId="0" applyFont="1" applyFill="1" applyBorder="1" applyAlignment="1" applyProtection="1">
      <alignment horizontal="left" vertical="center"/>
      <protection hidden="1"/>
    </xf>
    <xf numFmtId="0" fontId="21" fillId="41" borderId="40" xfId="0" applyFont="1" applyFill="1" applyBorder="1" applyAlignment="1" applyProtection="1">
      <alignment horizontal="center" vertical="center"/>
      <protection hidden="1"/>
    </xf>
    <xf numFmtId="0" fontId="21" fillId="41" borderId="21" xfId="0" applyFont="1" applyFill="1" applyBorder="1" applyAlignment="1" applyProtection="1">
      <alignment horizontal="center" vertical="center"/>
      <protection hidden="1"/>
    </xf>
    <xf numFmtId="0" fontId="11" fillId="0" borderId="92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93" xfId="0" applyFont="1" applyBorder="1" applyAlignment="1" applyProtection="1">
      <alignment horizontal="left" vertical="center"/>
      <protection hidden="1"/>
    </xf>
    <xf numFmtId="0" fontId="12" fillId="0" borderId="76" xfId="0" applyFont="1" applyBorder="1" applyAlignment="1" applyProtection="1">
      <alignment horizontal="left" vertical="center"/>
      <protection hidden="1"/>
    </xf>
    <xf numFmtId="0" fontId="12" fillId="0" borderId="71" xfId="0" applyFont="1" applyBorder="1" applyAlignment="1" applyProtection="1">
      <alignment horizontal="left" vertical="center"/>
      <protection hidden="1"/>
    </xf>
    <xf numFmtId="0" fontId="12" fillId="0" borderId="77" xfId="0" applyFont="1" applyBorder="1" applyAlignment="1" applyProtection="1">
      <alignment horizontal="left" vertical="center"/>
      <protection hidden="1"/>
    </xf>
    <xf numFmtId="0" fontId="12" fillId="0" borderId="89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171" fontId="8" fillId="41" borderId="0" xfId="47" applyFont="1" applyFill="1" applyBorder="1" applyAlignment="1" applyProtection="1">
      <alignment horizontal="left" vertical="center"/>
      <protection hidden="1"/>
    </xf>
    <xf numFmtId="171" fontId="8" fillId="41" borderId="22" xfId="47" applyFont="1" applyFill="1" applyBorder="1" applyAlignment="1" applyProtection="1">
      <alignment horizontal="left" vertical="center"/>
      <protection hidden="1"/>
    </xf>
    <xf numFmtId="0" fontId="24" fillId="44" borderId="62" xfId="77" applyFont="1" applyFill="1" applyBorder="1" applyAlignment="1">
      <alignment horizontal="right"/>
      <protection/>
    </xf>
    <xf numFmtId="0" fontId="24" fillId="44" borderId="42" xfId="77" applyFont="1" applyFill="1" applyBorder="1" applyAlignment="1">
      <alignment horizontal="right"/>
      <protection/>
    </xf>
    <xf numFmtId="0" fontId="24" fillId="44" borderId="44" xfId="77" applyFont="1" applyFill="1" applyBorder="1" applyAlignment="1">
      <alignment horizontal="right"/>
      <protection/>
    </xf>
    <xf numFmtId="0" fontId="12" fillId="0" borderId="91" xfId="0" applyFont="1" applyBorder="1" applyAlignment="1" applyProtection="1">
      <alignment horizontal="center" vertical="center"/>
      <protection hidden="1"/>
    </xf>
    <xf numFmtId="0" fontId="12" fillId="0" borderId="89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47" fillId="0" borderId="97" xfId="0" applyFont="1" applyFill="1" applyBorder="1" applyAlignment="1" applyProtection="1">
      <alignment horizontal="center" vertical="center"/>
      <protection hidden="1"/>
    </xf>
    <xf numFmtId="0" fontId="47" fillId="0" borderId="98" xfId="0" applyFont="1" applyFill="1" applyBorder="1" applyAlignment="1" applyProtection="1">
      <alignment horizontal="center" vertical="center"/>
      <protection hidden="1"/>
    </xf>
    <xf numFmtId="0" fontId="47" fillId="0" borderId="99" xfId="0" applyFont="1" applyFill="1" applyBorder="1" applyAlignment="1" applyProtection="1">
      <alignment horizontal="center" vertical="center"/>
      <protection hidden="1"/>
    </xf>
    <xf numFmtId="0" fontId="47" fillId="0" borderId="100" xfId="0" applyFont="1" applyFill="1" applyBorder="1" applyAlignment="1" applyProtection="1">
      <alignment horizontal="center" vertical="center"/>
      <protection hidden="1"/>
    </xf>
    <xf numFmtId="0" fontId="47" fillId="0" borderId="101" xfId="0" applyFont="1" applyFill="1" applyBorder="1" applyAlignment="1" applyProtection="1">
      <alignment horizontal="center" vertical="center"/>
      <protection hidden="1"/>
    </xf>
    <xf numFmtId="0" fontId="47" fillId="0" borderId="102" xfId="0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171" fontId="11" fillId="0" borderId="0" xfId="47" applyFont="1" applyFill="1" applyBorder="1" applyAlignment="1" applyProtection="1">
      <alignment horizontal="left" vertical="center"/>
      <protection hidden="1"/>
    </xf>
    <xf numFmtId="0" fontId="25" fillId="41" borderId="18" xfId="0" applyFont="1" applyFill="1" applyBorder="1" applyAlignment="1" applyProtection="1">
      <alignment horizontal="left" vertical="center"/>
      <protection hidden="1"/>
    </xf>
    <xf numFmtId="0" fontId="25" fillId="41" borderId="0" xfId="0" applyFont="1" applyFill="1" applyBorder="1" applyAlignment="1" applyProtection="1">
      <alignment horizontal="left" vertical="center"/>
      <protection hidden="1"/>
    </xf>
    <xf numFmtId="0" fontId="24" fillId="44" borderId="62" xfId="0" applyFont="1" applyFill="1" applyBorder="1" applyAlignment="1" applyProtection="1">
      <alignment horizontal="right" vertical="center"/>
      <protection hidden="1"/>
    </xf>
    <xf numFmtId="0" fontId="24" fillId="44" borderId="42" xfId="0" applyFont="1" applyFill="1" applyBorder="1" applyAlignment="1" applyProtection="1">
      <alignment horizontal="right" vertical="center"/>
      <protection hidden="1"/>
    </xf>
    <xf numFmtId="0" fontId="24" fillId="44" borderId="44" xfId="0" applyFont="1" applyFill="1" applyBorder="1" applyAlignment="1" applyProtection="1">
      <alignment horizontal="right" vertical="center"/>
      <protection hidden="1"/>
    </xf>
    <xf numFmtId="0" fontId="25" fillId="41" borderId="21" xfId="0" applyFont="1" applyFill="1" applyBorder="1" applyAlignment="1" applyProtection="1">
      <alignment horizontal="left" vertical="center"/>
      <protection hidden="1"/>
    </xf>
    <xf numFmtId="14" fontId="12" fillId="41" borderId="28" xfId="47" applyNumberFormat="1" applyFont="1" applyFill="1" applyBorder="1" applyAlignment="1" applyProtection="1">
      <alignment horizontal="left" vertical="center"/>
      <protection hidden="1"/>
    </xf>
    <xf numFmtId="171" fontId="12" fillId="41" borderId="28" xfId="47" applyFont="1" applyFill="1" applyBorder="1" applyAlignment="1" applyProtection="1">
      <alignment horizontal="left" vertical="center"/>
      <protection hidden="1"/>
    </xf>
    <xf numFmtId="0" fontId="83" fillId="41" borderId="18" xfId="0" applyFont="1" applyFill="1" applyBorder="1" applyAlignment="1" applyProtection="1">
      <alignment horizontal="left" vertical="center"/>
      <protection hidden="1"/>
    </xf>
    <xf numFmtId="0" fontId="83" fillId="41" borderId="0" xfId="0" applyFont="1" applyFill="1" applyBorder="1" applyAlignment="1" applyProtection="1">
      <alignment horizontal="left" vertical="center"/>
      <protection hidden="1"/>
    </xf>
    <xf numFmtId="0" fontId="8" fillId="41" borderId="16" xfId="77" applyFont="1" applyFill="1" applyBorder="1" applyAlignment="1">
      <alignment horizontal="center"/>
      <protection/>
    </xf>
    <xf numFmtId="0" fontId="8" fillId="41" borderId="22" xfId="77" applyFont="1" applyFill="1" applyBorder="1" applyAlignment="1">
      <alignment horizontal="center"/>
      <protection/>
    </xf>
    <xf numFmtId="0" fontId="8" fillId="41" borderId="29" xfId="77" applyFont="1" applyFill="1" applyBorder="1" applyAlignment="1">
      <alignment horizontal="center"/>
      <protection/>
    </xf>
    <xf numFmtId="0" fontId="8" fillId="41" borderId="13" xfId="77" applyFont="1" applyFill="1" applyBorder="1" applyAlignment="1">
      <alignment horizontal="center"/>
      <protection/>
    </xf>
    <xf numFmtId="0" fontId="57" fillId="49" borderId="17" xfId="77" applyFont="1" applyFill="1" applyBorder="1" applyAlignment="1">
      <alignment horizontal="center"/>
      <protection/>
    </xf>
    <xf numFmtId="0" fontId="57" fillId="49" borderId="21" xfId="77" applyFont="1" applyFill="1" applyBorder="1" applyAlignment="1">
      <alignment horizontal="center"/>
      <protection/>
    </xf>
    <xf numFmtId="0" fontId="83" fillId="49" borderId="20" xfId="77" applyFont="1" applyFill="1" applyBorder="1" applyAlignment="1">
      <alignment horizontal="center"/>
      <protection/>
    </xf>
    <xf numFmtId="0" fontId="83" fillId="49" borderId="45" xfId="77" applyFont="1" applyFill="1" applyBorder="1" applyAlignment="1">
      <alignment horizontal="center"/>
      <protection/>
    </xf>
    <xf numFmtId="0" fontId="74" fillId="48" borderId="42" xfId="77" applyFont="1" applyFill="1" applyBorder="1" applyAlignment="1">
      <alignment horizontal="center"/>
      <protection/>
    </xf>
    <xf numFmtId="0" fontId="74" fillId="48" borderId="44" xfId="77" applyFont="1" applyFill="1" applyBorder="1" applyAlignment="1">
      <alignment horizontal="center"/>
      <protection/>
    </xf>
    <xf numFmtId="171" fontId="27" fillId="0" borderId="0" xfId="47" applyFont="1" applyFill="1" applyBorder="1" applyAlignment="1" applyProtection="1">
      <alignment horizontal="left" vertical="center"/>
      <protection hidden="1"/>
    </xf>
    <xf numFmtId="0" fontId="37" fillId="0" borderId="103" xfId="0" applyFont="1" applyFill="1" applyBorder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horizontal="right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16" fillId="0" borderId="40" xfId="0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171" fontId="8" fillId="0" borderId="7" xfId="47" applyFont="1" applyBorder="1" applyAlignment="1" applyProtection="1">
      <alignment horizontal="center" vertical="center" wrapText="1"/>
      <protection hidden="1"/>
    </xf>
    <xf numFmtId="171" fontId="8" fillId="0" borderId="36" xfId="47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171" fontId="8" fillId="0" borderId="7" xfId="47" applyFont="1" applyBorder="1" applyAlignment="1" applyProtection="1">
      <alignment horizontal="left" vertical="center"/>
      <protection hidden="1"/>
    </xf>
    <xf numFmtId="171" fontId="8" fillId="0" borderId="36" xfId="47" applyFont="1" applyBorder="1" applyAlignment="1" applyProtection="1">
      <alignment horizontal="left" vertical="center"/>
      <protection hidden="1"/>
    </xf>
    <xf numFmtId="171" fontId="8" fillId="0" borderId="33" xfId="47" applyFont="1" applyBorder="1" applyAlignment="1" applyProtection="1">
      <alignment horizontal="left" vertical="center"/>
      <protection hidden="1"/>
    </xf>
    <xf numFmtId="0" fontId="8" fillId="0" borderId="7" xfId="47" applyNumberFormat="1" applyFont="1" applyBorder="1" applyAlignment="1" applyProtection="1">
      <alignment horizontal="left" vertical="center"/>
      <protection hidden="1"/>
    </xf>
    <xf numFmtId="0" fontId="8" fillId="0" borderId="36" xfId="47" applyNumberFormat="1" applyFont="1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13" fillId="49" borderId="17" xfId="0" applyFont="1" applyFill="1" applyBorder="1" applyAlignment="1" applyProtection="1">
      <alignment horizontal="center" vertical="center"/>
      <protection hidden="1"/>
    </xf>
    <xf numFmtId="0" fontId="13" fillId="49" borderId="40" xfId="0" applyFont="1" applyFill="1" applyBorder="1" applyAlignment="1" applyProtection="1">
      <alignment horizontal="center" vertical="center"/>
      <protection hidden="1"/>
    </xf>
    <xf numFmtId="0" fontId="13" fillId="49" borderId="21" xfId="0" applyFont="1" applyFill="1" applyBorder="1" applyAlignment="1" applyProtection="1">
      <alignment horizontal="center" vertical="center"/>
      <protection hidden="1"/>
    </xf>
    <xf numFmtId="0" fontId="13" fillId="49" borderId="20" xfId="0" applyFont="1" applyFill="1" applyBorder="1" applyAlignment="1" applyProtection="1">
      <alignment horizontal="center" vertical="center"/>
      <protection hidden="1"/>
    </xf>
    <xf numFmtId="0" fontId="13" fillId="49" borderId="28" xfId="0" applyFont="1" applyFill="1" applyBorder="1" applyAlignment="1" applyProtection="1">
      <alignment horizontal="center" vertical="center"/>
      <protection hidden="1"/>
    </xf>
    <xf numFmtId="0" fontId="13" fillId="49" borderId="45" xfId="0" applyFont="1" applyFill="1" applyBorder="1" applyAlignment="1" applyProtection="1">
      <alignment horizontal="center" vertical="center"/>
      <protection hidden="1"/>
    </xf>
    <xf numFmtId="0" fontId="7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4" fillId="0" borderId="42" xfId="0" applyFont="1" applyFill="1" applyBorder="1" applyAlignment="1" applyProtection="1">
      <alignment horizontal="left" vertical="center"/>
      <protection hidden="1"/>
    </xf>
    <xf numFmtId="0" fontId="14" fillId="0" borderId="28" xfId="0" applyFont="1" applyFill="1" applyBorder="1" applyAlignment="1" applyProtection="1">
      <alignment horizontal="left" vertical="center"/>
      <protection hidden="1"/>
    </xf>
    <xf numFmtId="0" fontId="15" fillId="0" borderId="48" xfId="0" applyFont="1" applyBorder="1" applyAlignment="1" applyProtection="1">
      <alignment horizontal="left" vertical="center"/>
      <protection hidden="1"/>
    </xf>
    <xf numFmtId="0" fontId="15" fillId="0" borderId="58" xfId="0" applyFont="1" applyBorder="1" applyAlignment="1" applyProtection="1">
      <alignment horizontal="left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0" fontId="18" fillId="0" borderId="104" xfId="0" applyFont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22" xfId="0" applyFont="1" applyBorder="1" applyAlignment="1" applyProtection="1">
      <alignment horizontal="left" vertical="center"/>
      <protection hidden="1"/>
    </xf>
    <xf numFmtId="0" fontId="22" fillId="0" borderId="18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171" fontId="27" fillId="0" borderId="0" xfId="47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171" fontId="8" fillId="0" borderId="45" xfId="47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149" fillId="38" borderId="18" xfId="0" applyFont="1" applyFill="1" applyBorder="1" applyAlignment="1" applyProtection="1">
      <alignment vertical="center"/>
      <protection hidden="1"/>
    </xf>
    <xf numFmtId="0" fontId="142" fillId="38" borderId="0" xfId="0" applyFont="1" applyFill="1" applyBorder="1" applyAlignment="1" applyProtection="1">
      <alignment horizontal="center" vertical="center"/>
      <protection hidden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" xfId="40"/>
    <cellStyle name="Body" xfId="41"/>
    <cellStyle name="Border" xfId="42"/>
    <cellStyle name="C?AØ_¿?¾÷CoE² " xfId="43"/>
    <cellStyle name="C￥AØ_¿μ¾÷CoE² " xfId="44"/>
    <cellStyle name="Calculation" xfId="45"/>
    <cellStyle name="Check Cell" xfId="46"/>
    <cellStyle name="Comma" xfId="47"/>
    <cellStyle name="Comma [0]" xfId="48"/>
    <cellStyle name="Comma0" xfId="49"/>
    <cellStyle name="Currency" xfId="50"/>
    <cellStyle name="Currency [0]" xfId="51"/>
    <cellStyle name="Currency0" xfId="52"/>
    <cellStyle name="Date" xfId="53"/>
    <cellStyle name="Dezimal [0]_laroux" xfId="54"/>
    <cellStyle name="Dezimal_laroux" xfId="55"/>
    <cellStyle name="Euro" xfId="56"/>
    <cellStyle name="Explanatory Text" xfId="57"/>
    <cellStyle name="Fixed" xfId="58"/>
    <cellStyle name="Followed Hyperlink" xfId="59"/>
    <cellStyle name="Good" xfId="60"/>
    <cellStyle name="Grey" xfId="61"/>
    <cellStyle name="Head 1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nput [yellow]" xfId="69"/>
    <cellStyle name="Linked Cell" xfId="70"/>
    <cellStyle name="Milliers [0]_laroux" xfId="71"/>
    <cellStyle name="Milliers_laroux" xfId="72"/>
    <cellStyle name="Neutral" xfId="73"/>
    <cellStyle name="Non défini" xfId="74"/>
    <cellStyle name="Normal - Style1" xfId="75"/>
    <cellStyle name="Normal 2" xfId="76"/>
    <cellStyle name="Normal 2 2" xfId="77"/>
    <cellStyle name="Note" xfId="78"/>
    <cellStyle name="Output" xfId="79"/>
    <cellStyle name="Percent" xfId="80"/>
    <cellStyle name="Percent [2]" xfId="81"/>
    <cellStyle name="Red" xfId="82"/>
    <cellStyle name="Title" xfId="83"/>
    <cellStyle name="Total" xfId="84"/>
    <cellStyle name="Währung [0]_RESULTS" xfId="85"/>
    <cellStyle name="Währung_RESULTS" xfId="86"/>
    <cellStyle name="Warning Text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HOBONG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51</xdr:row>
      <xdr:rowOff>19050</xdr:rowOff>
    </xdr:from>
    <xdr:to>
      <xdr:col>5</xdr:col>
      <xdr:colOff>123825</xdr:colOff>
      <xdr:row>51</xdr:row>
      <xdr:rowOff>247650</xdr:rowOff>
    </xdr:to>
    <xdr:sp>
      <xdr:nvSpPr>
        <xdr:cNvPr id="1" name="AutoShape 7"/>
        <xdr:cNvSpPr>
          <a:spLocks/>
        </xdr:cNvSpPr>
      </xdr:nvSpPr>
      <xdr:spPr>
        <a:xfrm>
          <a:off x="2695575" y="11401425"/>
          <a:ext cx="12573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85</xdr:row>
      <xdr:rowOff>28575</xdr:rowOff>
    </xdr:from>
    <xdr:to>
      <xdr:col>5</xdr:col>
      <xdr:colOff>400050</xdr:colOff>
      <xdr:row>85</xdr:row>
      <xdr:rowOff>76200</xdr:rowOff>
    </xdr:to>
    <xdr:sp>
      <xdr:nvSpPr>
        <xdr:cNvPr id="2" name="AutoShape 39"/>
        <xdr:cNvSpPr>
          <a:spLocks/>
        </xdr:cNvSpPr>
      </xdr:nvSpPr>
      <xdr:spPr>
        <a:xfrm>
          <a:off x="2619375" y="19450050"/>
          <a:ext cx="160972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79</xdr:row>
      <xdr:rowOff>57150</xdr:rowOff>
    </xdr:from>
    <xdr:to>
      <xdr:col>7</xdr:col>
      <xdr:colOff>0</xdr:colOff>
      <xdr:row>79</xdr:row>
      <xdr:rowOff>57150</xdr:rowOff>
    </xdr:to>
    <xdr:sp>
      <xdr:nvSpPr>
        <xdr:cNvPr id="3" name="AutoShape 42"/>
        <xdr:cNvSpPr>
          <a:spLocks/>
        </xdr:cNvSpPr>
      </xdr:nvSpPr>
      <xdr:spPr>
        <a:xfrm>
          <a:off x="6000750" y="18030825"/>
          <a:ext cx="2190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153</xdr:row>
      <xdr:rowOff>0</xdr:rowOff>
    </xdr:from>
    <xdr:to>
      <xdr:col>3</xdr:col>
      <xdr:colOff>600075</xdr:colOff>
      <xdr:row>153</xdr:row>
      <xdr:rowOff>0</xdr:rowOff>
    </xdr:to>
    <xdr:sp>
      <xdr:nvSpPr>
        <xdr:cNvPr id="1" name="Line 1"/>
        <xdr:cNvSpPr>
          <a:spLocks/>
        </xdr:cNvSpPr>
      </xdr:nvSpPr>
      <xdr:spPr>
        <a:xfrm>
          <a:off x="2619375" y="2605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8627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486275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3</xdr:col>
      <xdr:colOff>600075</xdr:colOff>
      <xdr:row>129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153</xdr:row>
      <xdr:rowOff>0</xdr:rowOff>
    </xdr:from>
    <xdr:to>
      <xdr:col>3</xdr:col>
      <xdr:colOff>600075</xdr:colOff>
      <xdr:row>153</xdr:row>
      <xdr:rowOff>0</xdr:rowOff>
    </xdr:to>
    <xdr:sp>
      <xdr:nvSpPr>
        <xdr:cNvPr id="10" name="Line 10"/>
        <xdr:cNvSpPr>
          <a:spLocks/>
        </xdr:cNvSpPr>
      </xdr:nvSpPr>
      <xdr:spPr>
        <a:xfrm>
          <a:off x="2619375" y="2605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137</xdr:row>
      <xdr:rowOff>0</xdr:rowOff>
    </xdr:from>
    <xdr:to>
      <xdr:col>7</xdr:col>
      <xdr:colOff>0</xdr:colOff>
      <xdr:row>137</xdr:row>
      <xdr:rowOff>0</xdr:rowOff>
    </xdr:to>
    <xdr:sp>
      <xdr:nvSpPr>
        <xdr:cNvPr id="13" name="AutoShape 13" descr="25%"/>
        <xdr:cNvSpPr>
          <a:spLocks/>
        </xdr:cNvSpPr>
      </xdr:nvSpPr>
      <xdr:spPr>
        <a:xfrm>
          <a:off x="9525" y="22736175"/>
          <a:ext cx="5848350" cy="0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DETAILS OF TAX DEDUCTED AND DEPOSITED IN THE CENTRAL GOVERNMENT ACCOUNT:</a:t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1" fmla="val -2147483648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136</xdr:row>
      <xdr:rowOff>28575</xdr:rowOff>
    </xdr:from>
    <xdr:to>
      <xdr:col>8</xdr:col>
      <xdr:colOff>1304925</xdr:colOff>
      <xdr:row>136</xdr:row>
      <xdr:rowOff>228600</xdr:rowOff>
    </xdr:to>
    <xdr:sp>
      <xdr:nvSpPr>
        <xdr:cNvPr id="17" name="AutoShape 17" descr="25%"/>
        <xdr:cNvSpPr>
          <a:spLocks/>
        </xdr:cNvSpPr>
      </xdr:nvSpPr>
      <xdr:spPr>
        <a:xfrm>
          <a:off x="123825" y="22517100"/>
          <a:ext cx="8829675" cy="200025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DETAILS OF TAX DEDUCTED AND DEPOSITED IN TO CENTRAL GOVERNMENT ACCOUNT:</a:t>
          </a:r>
        </a:p>
      </xdr:txBody>
    </xdr:sp>
    <xdr:clientData/>
  </xdr:twoCellAnchor>
  <xdr:twoCellAnchor>
    <xdr:from>
      <xdr:col>7</xdr:col>
      <xdr:colOff>0</xdr:colOff>
      <xdr:row>161</xdr:row>
      <xdr:rowOff>47625</xdr:rowOff>
    </xdr:from>
    <xdr:to>
      <xdr:col>7</xdr:col>
      <xdr:colOff>0</xdr:colOff>
      <xdr:row>161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5857875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123825</xdr:rowOff>
    </xdr:from>
    <xdr:to>
      <xdr:col>7</xdr:col>
      <xdr:colOff>0</xdr:colOff>
      <xdr:row>156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5857875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156</xdr:row>
      <xdr:rowOff>123825</xdr:rowOff>
    </xdr:from>
    <xdr:to>
      <xdr:col>7</xdr:col>
      <xdr:colOff>0</xdr:colOff>
      <xdr:row>156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5857875" y="2646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123825</xdr:rowOff>
    </xdr:from>
    <xdr:to>
      <xdr:col>8</xdr:col>
      <xdr:colOff>9525</xdr:colOff>
      <xdr:row>2</xdr:row>
      <xdr:rowOff>0</xdr:rowOff>
    </xdr:to>
    <xdr:sp>
      <xdr:nvSpPr>
        <xdr:cNvPr id="21" name="AutoShape 21" descr="70%"/>
        <xdr:cNvSpPr>
          <a:spLocks/>
        </xdr:cNvSpPr>
      </xdr:nvSpPr>
      <xdr:spPr>
        <a:xfrm>
          <a:off x="2581275" y="123825"/>
          <a:ext cx="5076825" cy="428625"/>
        </a:xfrm>
        <a:prstGeom prst="roundRect">
          <a:avLst/>
        </a:prstGeom>
        <a:pattFill prst="pct70">
          <a:fgClr>
            <a:srgbClr val="FFFFFF"/>
          </a:fgClr>
          <a:bgClr>
            <a:srgbClr val="76767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41148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                FORM NO.16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1200150</xdr:colOff>
      <xdr:row>0</xdr:row>
      <xdr:rowOff>219075</xdr:rowOff>
    </xdr:from>
    <xdr:to>
      <xdr:col>7</xdr:col>
      <xdr:colOff>1228725</xdr:colOff>
      <xdr:row>1</xdr:row>
      <xdr:rowOff>200025</xdr:rowOff>
    </xdr:to>
    <xdr:sp>
      <xdr:nvSpPr>
        <xdr:cNvPr id="22" name="AutoShape 22"/>
        <xdr:cNvSpPr>
          <a:spLocks/>
        </xdr:cNvSpPr>
      </xdr:nvSpPr>
      <xdr:spPr>
        <a:xfrm>
          <a:off x="5686425" y="219075"/>
          <a:ext cx="1400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See Rule31(1)(a)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352425</xdr:rowOff>
    </xdr:to>
    <xdr:sp>
      <xdr:nvSpPr>
        <xdr:cNvPr id="23" name="AutoShape 23" descr="25%"/>
        <xdr:cNvSpPr>
          <a:spLocks/>
        </xdr:cNvSpPr>
      </xdr:nvSpPr>
      <xdr:spPr>
        <a:xfrm>
          <a:off x="0" y="3905250"/>
          <a:ext cx="9334500" cy="352425"/>
        </a:xfrm>
        <a:prstGeom prst="round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: DETAILS OF SALARY PAID AND ANY OTHER INCOME AND TAX DEDUCTED :</a:t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3</xdr:col>
      <xdr:colOff>600075</xdr:colOff>
      <xdr:row>129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619375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1" fmla="val -2147483648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129</xdr:row>
      <xdr:rowOff>0</xdr:rowOff>
    </xdr:from>
    <xdr:to>
      <xdr:col>3</xdr:col>
      <xdr:colOff>0</xdr:colOff>
      <xdr:row>129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000250" y="21431250"/>
          <a:ext cx="0" cy="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72"/>
  <sheetViews>
    <sheetView showGridLines="0" tabSelected="1" zoomScale="120" zoomScaleNormal="120" zoomScalePageLayoutView="0" workbookViewId="0" topLeftCell="A1">
      <selection activeCell="H34" sqref="H34"/>
    </sheetView>
  </sheetViews>
  <sheetFormatPr defaultColWidth="9.140625" defaultRowHeight="12.75"/>
  <cols>
    <col min="1" max="1" width="35.28125" style="9" customWidth="1"/>
    <col min="2" max="2" width="39.140625" style="9" customWidth="1"/>
    <col min="3" max="3" width="0.9921875" style="9" customWidth="1"/>
    <col min="4" max="4" width="15.140625" style="9" customWidth="1"/>
    <col min="5" max="5" width="17.421875" style="9" customWidth="1"/>
    <col min="6" max="6" width="19.28125" style="9" customWidth="1"/>
    <col min="7" max="8" width="15.57421875" style="9" customWidth="1"/>
    <col min="9" max="9" width="15.28125" style="9" hidden="1" customWidth="1"/>
    <col min="10" max="10" width="18.8515625" style="9" hidden="1" customWidth="1"/>
    <col min="11" max="11" width="39.57421875" style="9" customWidth="1"/>
    <col min="12" max="12" width="13.57421875" style="9" customWidth="1"/>
    <col min="13" max="13" width="12.7109375" style="9" customWidth="1"/>
    <col min="14" max="16384" width="9.140625" style="9" customWidth="1"/>
  </cols>
  <sheetData>
    <row r="1" spans="1:9" s="1" customFormat="1" ht="36" customHeight="1" thickBot="1">
      <c r="A1" s="501" t="s">
        <v>117</v>
      </c>
      <c r="B1" s="502"/>
      <c r="C1" s="502"/>
      <c r="D1" s="502"/>
      <c r="E1" s="502"/>
      <c r="F1" s="502"/>
      <c r="G1" s="502"/>
      <c r="H1" s="503"/>
      <c r="I1" s="7"/>
    </row>
    <row r="2" spans="1:9" s="1" customFormat="1" ht="36" customHeight="1">
      <c r="A2" s="367" t="s">
        <v>417</v>
      </c>
      <c r="B2" s="455" t="s">
        <v>190</v>
      </c>
      <c r="C2" s="453"/>
      <c r="D2" s="453"/>
      <c r="E2" s="453"/>
      <c r="F2" s="453"/>
      <c r="G2" s="453"/>
      <c r="H2" s="454"/>
      <c r="I2" s="7"/>
    </row>
    <row r="3" spans="1:9" s="1" customFormat="1" ht="34.5" customHeight="1" thickBot="1">
      <c r="A3" s="368" t="s">
        <v>418</v>
      </c>
      <c r="B3" s="513" t="s">
        <v>464</v>
      </c>
      <c r="C3" s="513"/>
      <c r="D3" s="513"/>
      <c r="E3" s="513"/>
      <c r="F3" s="513"/>
      <c r="G3" s="513"/>
      <c r="H3" s="514"/>
      <c r="I3" s="7"/>
    </row>
    <row r="4" spans="1:9" s="1" customFormat="1" ht="16.5" customHeight="1" thickBot="1">
      <c r="A4" s="302" t="s">
        <v>191</v>
      </c>
      <c r="B4" s="489"/>
      <c r="C4" s="490"/>
      <c r="D4" s="490"/>
      <c r="E4" s="491"/>
      <c r="F4" s="484" t="s">
        <v>221</v>
      </c>
      <c r="G4" s="485"/>
      <c r="H4" s="163">
        <v>45382</v>
      </c>
      <c r="I4" s="7"/>
    </row>
    <row r="5" spans="1:10" s="1" customFormat="1" ht="16.5" customHeight="1" thickBot="1">
      <c r="A5" s="303" t="s">
        <v>192</v>
      </c>
      <c r="B5" s="506"/>
      <c r="C5" s="507"/>
      <c r="D5" s="507"/>
      <c r="E5" s="507"/>
      <c r="F5" s="507"/>
      <c r="G5" s="507"/>
      <c r="H5" s="508"/>
      <c r="I5" s="7"/>
      <c r="J5" s="2" t="s">
        <v>0</v>
      </c>
    </row>
    <row r="6" spans="1:10" s="1" customFormat="1" ht="16.5" customHeight="1" thickBot="1">
      <c r="A6" s="304" t="s">
        <v>193</v>
      </c>
      <c r="B6" s="14"/>
      <c r="C6" s="305"/>
      <c r="D6" s="458" t="s">
        <v>222</v>
      </c>
      <c r="E6" s="458"/>
      <c r="F6" s="458"/>
      <c r="G6" s="458"/>
      <c r="H6" s="459"/>
      <c r="I6" s="258">
        <v>174915</v>
      </c>
      <c r="J6" s="2" t="s">
        <v>1</v>
      </c>
    </row>
    <row r="7" spans="1:9" s="1" customFormat="1" ht="16.5" customHeight="1" thickBot="1">
      <c r="A7" s="302" t="s">
        <v>194</v>
      </c>
      <c r="B7" s="54"/>
      <c r="C7" s="305"/>
      <c r="D7" s="515"/>
      <c r="E7" s="516"/>
      <c r="F7" s="516"/>
      <c r="G7" s="516"/>
      <c r="H7" s="517"/>
      <c r="I7" s="144"/>
    </row>
    <row r="8" spans="1:9" s="1" customFormat="1" ht="16.5" customHeight="1" thickBot="1">
      <c r="A8" s="302" t="s">
        <v>195</v>
      </c>
      <c r="B8" s="15"/>
      <c r="C8" s="305"/>
      <c r="D8" s="511"/>
      <c r="E8" s="512"/>
      <c r="F8" s="412"/>
      <c r="G8" s="412"/>
      <c r="H8" s="413"/>
      <c r="I8" s="60"/>
    </row>
    <row r="9" spans="1:9" s="1" customFormat="1" ht="16.5" customHeight="1" thickBot="1">
      <c r="A9" s="306" t="s">
        <v>258</v>
      </c>
      <c r="B9" s="177"/>
      <c r="C9" s="305"/>
      <c r="D9" s="486"/>
      <c r="E9" s="487"/>
      <c r="F9" s="414"/>
      <c r="G9" s="415"/>
      <c r="H9" s="416"/>
      <c r="I9" s="60"/>
    </row>
    <row r="10" spans="1:9" s="1" customFormat="1" ht="16.5" customHeight="1" thickBot="1">
      <c r="A10" s="307" t="s">
        <v>259</v>
      </c>
      <c r="B10" s="16"/>
      <c r="C10" s="305"/>
      <c r="D10" s="486"/>
      <c r="E10" s="487"/>
      <c r="F10" s="414"/>
      <c r="G10" s="415"/>
      <c r="H10" s="416"/>
      <c r="I10" s="60"/>
    </row>
    <row r="11" spans="1:11" s="1" customFormat="1" ht="16.5" customHeight="1" thickBot="1">
      <c r="A11" s="307" t="s">
        <v>196</v>
      </c>
      <c r="B11" s="45" t="s">
        <v>434</v>
      </c>
      <c r="C11" s="305"/>
      <c r="D11" s="456"/>
      <c r="E11" s="457"/>
      <c r="F11" s="457"/>
      <c r="G11" s="469"/>
      <c r="H11" s="470"/>
      <c r="I11" s="409" t="s">
        <v>115</v>
      </c>
      <c r="J11" s="245"/>
      <c r="K11" s="245"/>
    </row>
    <row r="12" spans="1:11" s="1" customFormat="1" ht="16.5" customHeight="1" thickBot="1">
      <c r="A12" s="307" t="s">
        <v>197</v>
      </c>
      <c r="B12" s="45" t="s">
        <v>433</v>
      </c>
      <c r="C12" s="305"/>
      <c r="D12" s="456"/>
      <c r="E12" s="457"/>
      <c r="F12" s="457"/>
      <c r="G12" s="417"/>
      <c r="H12" s="418"/>
      <c r="I12" s="410">
        <f>SUM(G12:H12)</f>
        <v>0</v>
      </c>
      <c r="J12" s="244"/>
      <c r="K12" s="244"/>
    </row>
    <row r="13" spans="1:11" s="1" customFormat="1" ht="16.5" customHeight="1" thickBot="1">
      <c r="A13" s="308"/>
      <c r="B13" s="46"/>
      <c r="C13" s="305"/>
      <c r="D13" s="456"/>
      <c r="E13" s="457"/>
      <c r="F13" s="457"/>
      <c r="G13" s="419"/>
      <c r="H13" s="420"/>
      <c r="I13" s="410">
        <f>SUM(G13:H13)</f>
        <v>0</v>
      </c>
      <c r="J13" s="244"/>
      <c r="K13" s="244"/>
    </row>
    <row r="14" spans="1:11" s="1" customFormat="1" ht="16.5" customHeight="1">
      <c r="A14" s="509" t="s">
        <v>198</v>
      </c>
      <c r="B14" s="47" t="s">
        <v>435</v>
      </c>
      <c r="C14" s="305"/>
      <c r="D14" s="456"/>
      <c r="E14" s="457"/>
      <c r="F14" s="457"/>
      <c r="G14" s="469"/>
      <c r="H14" s="470"/>
      <c r="I14" s="482"/>
      <c r="J14" s="482"/>
      <c r="K14" s="482"/>
    </row>
    <row r="15" spans="1:11" s="1" customFormat="1" ht="16.5" customHeight="1" thickBot="1">
      <c r="A15" s="510"/>
      <c r="B15" s="48" t="s">
        <v>436</v>
      </c>
      <c r="C15" s="305"/>
      <c r="D15" s="456"/>
      <c r="E15" s="457"/>
      <c r="F15" s="457"/>
      <c r="G15" s="469"/>
      <c r="H15" s="470"/>
      <c r="I15" s="482"/>
      <c r="J15" s="482"/>
      <c r="K15" s="482"/>
    </row>
    <row r="16" spans="1:11" s="1" customFormat="1" ht="16.5" customHeight="1" thickBot="1">
      <c r="A16" s="309"/>
      <c r="B16" s="48"/>
      <c r="C16" s="305"/>
      <c r="D16" s="456"/>
      <c r="E16" s="457"/>
      <c r="F16" s="457"/>
      <c r="G16" s="469"/>
      <c r="H16" s="470"/>
      <c r="I16" s="471"/>
      <c r="J16" s="471"/>
      <c r="K16" s="471"/>
    </row>
    <row r="17" spans="1:11" s="1" customFormat="1" ht="16.5" customHeight="1" thickBot="1">
      <c r="A17" s="309"/>
      <c r="B17" s="48"/>
      <c r="C17" s="305"/>
      <c r="D17" s="467"/>
      <c r="E17" s="468"/>
      <c r="F17" s="468"/>
      <c r="G17" s="469"/>
      <c r="H17" s="470"/>
      <c r="I17" s="488"/>
      <c r="J17" s="488"/>
      <c r="K17" s="488"/>
    </row>
    <row r="18" spans="1:11" s="1" customFormat="1" ht="16.5" customHeight="1" thickBot="1">
      <c r="A18" s="310"/>
      <c r="B18" s="262"/>
      <c r="C18" s="305"/>
      <c r="D18" s="522"/>
      <c r="E18" s="523"/>
      <c r="F18" s="523"/>
      <c r="G18" s="469"/>
      <c r="H18" s="470"/>
      <c r="I18" s="471"/>
      <c r="J18" s="471"/>
      <c r="K18" s="471"/>
    </row>
    <row r="19" spans="1:11" s="1" customFormat="1" ht="16.5" customHeight="1" thickBot="1">
      <c r="A19" s="311"/>
      <c r="B19" s="265"/>
      <c r="C19" s="305"/>
      <c r="D19" s="465"/>
      <c r="E19" s="466"/>
      <c r="F19" s="466"/>
      <c r="G19" s="469"/>
      <c r="H19" s="470"/>
      <c r="I19" s="471"/>
      <c r="J19" s="471"/>
      <c r="K19" s="471"/>
    </row>
    <row r="20" spans="1:11" s="1" customFormat="1" ht="16.5" customHeight="1" thickBot="1">
      <c r="A20" s="312" t="s">
        <v>199</v>
      </c>
      <c r="B20" s="54"/>
      <c r="C20" s="305"/>
      <c r="D20" s="421"/>
      <c r="E20" s="422"/>
      <c r="F20" s="422"/>
      <c r="G20" s="469"/>
      <c r="H20" s="470"/>
      <c r="I20" s="471"/>
      <c r="J20" s="471"/>
      <c r="K20" s="471"/>
    </row>
    <row r="21" spans="1:11" s="1" customFormat="1" ht="16.5" customHeight="1" thickBot="1">
      <c r="A21" s="312" t="s">
        <v>200</v>
      </c>
      <c r="B21" s="54"/>
      <c r="C21" s="5"/>
      <c r="D21" s="421"/>
      <c r="E21" s="422"/>
      <c r="F21" s="422"/>
      <c r="G21" s="469"/>
      <c r="H21" s="470"/>
      <c r="I21" s="471"/>
      <c r="J21" s="471"/>
      <c r="K21" s="471"/>
    </row>
    <row r="22" spans="1:11" s="1" customFormat="1" ht="16.5" customHeight="1" thickBot="1">
      <c r="A22" s="312" t="s">
        <v>201</v>
      </c>
      <c r="B22" s="54"/>
      <c r="C22" s="4"/>
      <c r="D22" s="423"/>
      <c r="E22" s="424"/>
      <c r="F22" s="424"/>
      <c r="G22" s="425"/>
      <c r="H22" s="418"/>
      <c r="I22" s="471"/>
      <c r="J22" s="471"/>
      <c r="K22" s="471"/>
    </row>
    <row r="23" spans="1:11" s="1" customFormat="1" ht="39.75" customHeight="1" thickBot="1">
      <c r="A23" s="312" t="s">
        <v>202</v>
      </c>
      <c r="B23" s="15"/>
      <c r="C23" s="4"/>
      <c r="D23" s="426"/>
      <c r="E23" s="427"/>
      <c r="F23" s="428"/>
      <c r="G23" s="425"/>
      <c r="H23" s="429"/>
      <c r="I23" s="411">
        <f>IF(G23&lt;=50000,G23,50000)</f>
        <v>0</v>
      </c>
      <c r="J23" s="292">
        <f>IF(H23&lt;=150000,H23,150000)</f>
        <v>0</v>
      </c>
      <c r="K23" s="293"/>
    </row>
    <row r="24" spans="1:11" s="1" customFormat="1" ht="16.5" customHeight="1" thickBot="1">
      <c r="A24" s="312" t="s">
        <v>203</v>
      </c>
      <c r="B24" s="15"/>
      <c r="C24" s="4"/>
      <c r="D24" s="481"/>
      <c r="E24" s="475"/>
      <c r="F24" s="475"/>
      <c r="G24" s="469"/>
      <c r="H24" s="470"/>
      <c r="I24" s="473"/>
      <c r="J24" s="473"/>
      <c r="K24" s="473"/>
    </row>
    <row r="25" spans="1:11" s="1" customFormat="1" ht="16.5" customHeight="1" thickBot="1">
      <c r="A25" s="312"/>
      <c r="B25" s="55"/>
      <c r="C25" s="4"/>
      <c r="D25" s="481"/>
      <c r="E25" s="475"/>
      <c r="F25" s="475"/>
      <c r="G25" s="469"/>
      <c r="H25" s="470"/>
      <c r="I25" s="285"/>
      <c r="J25" s="285"/>
      <c r="K25" s="285"/>
    </row>
    <row r="26" spans="1:11" s="1" customFormat="1" ht="16.5" customHeight="1" thickBot="1">
      <c r="A26" s="312" t="s">
        <v>204</v>
      </c>
      <c r="B26" s="55"/>
      <c r="C26" s="6"/>
      <c r="D26" s="504"/>
      <c r="E26" s="505"/>
      <c r="F26" s="505"/>
      <c r="G26" s="492"/>
      <c r="H26" s="493"/>
      <c r="I26" s="471"/>
      <c r="J26" s="471"/>
      <c r="K26" s="471"/>
    </row>
    <row r="27" spans="1:11" s="1" customFormat="1" ht="24.75" customHeight="1" thickBot="1">
      <c r="A27" s="312" t="s">
        <v>205</v>
      </c>
      <c r="B27" s="55"/>
      <c r="C27" s="305"/>
      <c r="D27" s="483" t="s">
        <v>223</v>
      </c>
      <c r="E27" s="483"/>
      <c r="F27" s="483"/>
      <c r="G27" s="472" t="s">
        <v>427</v>
      </c>
      <c r="H27" s="472"/>
      <c r="I27" s="474" t="s">
        <v>224</v>
      </c>
      <c r="J27" s="474"/>
      <c r="K27" s="474"/>
    </row>
    <row r="28" spans="1:11" s="1" customFormat="1" ht="25.5" customHeight="1" thickBot="1">
      <c r="A28" s="312" t="s">
        <v>206</v>
      </c>
      <c r="B28" s="17"/>
      <c r="C28" s="305"/>
      <c r="D28" s="476"/>
      <c r="E28" s="477"/>
      <c r="F28" s="478"/>
      <c r="G28" s="479"/>
      <c r="H28" s="480"/>
      <c r="I28" s="471"/>
      <c r="J28" s="471"/>
      <c r="K28" s="471"/>
    </row>
    <row r="29" spans="1:10" s="1" customFormat="1" ht="21.75" customHeight="1" thickBot="1">
      <c r="A29" s="312" t="s">
        <v>260</v>
      </c>
      <c r="B29" s="288"/>
      <c r="C29" s="305"/>
      <c r="D29" s="497" t="s">
        <v>225</v>
      </c>
      <c r="E29" s="498"/>
      <c r="F29" s="498"/>
      <c r="G29" s="499"/>
      <c r="H29" s="500"/>
      <c r="I29" s="144"/>
      <c r="J29" s="3" t="s">
        <v>98</v>
      </c>
    </row>
    <row r="30" spans="1:10" s="1" customFormat="1" ht="16.5" customHeight="1" thickBot="1">
      <c r="A30" s="312" t="s">
        <v>207</v>
      </c>
      <c r="B30" s="289"/>
      <c r="C30" s="305"/>
      <c r="D30" s="313" t="s">
        <v>226</v>
      </c>
      <c r="E30" s="314" t="s">
        <v>227</v>
      </c>
      <c r="F30" s="315" t="s">
        <v>228</v>
      </c>
      <c r="G30" s="314" t="s">
        <v>229</v>
      </c>
      <c r="H30" s="314" t="s">
        <v>230</v>
      </c>
      <c r="I30" s="144"/>
      <c r="J30" s="3" t="s">
        <v>97</v>
      </c>
    </row>
    <row r="31" spans="1:10" s="1" customFormat="1" ht="16.5" customHeight="1" thickBot="1">
      <c r="A31" s="316" t="s">
        <v>214</v>
      </c>
      <c r="B31" s="288"/>
      <c r="C31" s="305"/>
      <c r="D31" s="317" t="s">
        <v>231</v>
      </c>
      <c r="E31" s="209">
        <f>ANEXER!W10</f>
        <v>0</v>
      </c>
      <c r="F31" s="167">
        <v>0</v>
      </c>
      <c r="G31" s="169"/>
      <c r="H31" s="318"/>
      <c r="I31" s="61"/>
      <c r="J31" s="3" t="s">
        <v>15</v>
      </c>
    </row>
    <row r="32" spans="1:10" s="1" customFormat="1" ht="16.5" customHeight="1" thickBot="1">
      <c r="A32" s="316" t="s">
        <v>200</v>
      </c>
      <c r="B32" s="54"/>
      <c r="C32" s="305"/>
      <c r="D32" s="317" t="s">
        <v>232</v>
      </c>
      <c r="E32" s="209">
        <f>ANEXER!W11</f>
        <v>0</v>
      </c>
      <c r="F32" s="167">
        <v>0</v>
      </c>
      <c r="G32" s="169"/>
      <c r="H32" s="318"/>
      <c r="I32" s="61"/>
      <c r="J32" s="3" t="s">
        <v>16</v>
      </c>
    </row>
    <row r="33" spans="1:11" s="1" customFormat="1" ht="16.5" customHeight="1" thickBot="1">
      <c r="A33" s="316" t="s">
        <v>201</v>
      </c>
      <c r="B33" s="54"/>
      <c r="C33" s="305"/>
      <c r="D33" s="317" t="s">
        <v>233</v>
      </c>
      <c r="E33" s="209">
        <f>ANEXER!W12</f>
        <v>0</v>
      </c>
      <c r="F33" s="167">
        <v>0</v>
      </c>
      <c r="G33" s="169"/>
      <c r="H33" s="318"/>
      <c r="I33" s="61"/>
      <c r="J33" s="3" t="s">
        <v>21</v>
      </c>
      <c r="K33" s="58"/>
    </row>
    <row r="34" spans="1:11" s="1" customFormat="1" ht="16.5" customHeight="1" thickBot="1">
      <c r="A34" s="316" t="s">
        <v>208</v>
      </c>
      <c r="B34" s="291"/>
      <c r="C34" s="305"/>
      <c r="D34" s="317" t="s">
        <v>234</v>
      </c>
      <c r="E34" s="209">
        <f>ANEXER!W13</f>
        <v>0</v>
      </c>
      <c r="F34" s="167">
        <v>0</v>
      </c>
      <c r="G34" s="169"/>
      <c r="H34" s="318"/>
      <c r="I34" s="61"/>
      <c r="J34" s="3" t="s">
        <v>6</v>
      </c>
      <c r="K34" s="58"/>
    </row>
    <row r="35" spans="1:11" s="1" customFormat="1" ht="15.75" customHeight="1" thickBot="1">
      <c r="A35" s="462" t="s">
        <v>209</v>
      </c>
      <c r="B35" s="459"/>
      <c r="C35" s="305"/>
      <c r="D35" s="317" t="s">
        <v>235</v>
      </c>
      <c r="E35" s="209">
        <f>ANEXER!W14</f>
        <v>0</v>
      </c>
      <c r="F35" s="167">
        <v>0</v>
      </c>
      <c r="G35" s="169"/>
      <c r="H35" s="318"/>
      <c r="I35" s="61"/>
      <c r="J35" s="3" t="s">
        <v>22</v>
      </c>
      <c r="K35" s="58"/>
    </row>
    <row r="36" spans="1:11" s="1" customFormat="1" ht="17.25" customHeight="1" thickBot="1">
      <c r="A36" s="463"/>
      <c r="B36" s="464"/>
      <c r="C36" s="305"/>
      <c r="D36" s="317" t="s">
        <v>236</v>
      </c>
      <c r="E36" s="209">
        <f>ANEXER!W15</f>
        <v>0</v>
      </c>
      <c r="F36" s="167">
        <v>0</v>
      </c>
      <c r="G36" s="169"/>
      <c r="H36" s="318"/>
      <c r="I36" s="7"/>
      <c r="J36" s="3" t="s">
        <v>96</v>
      </c>
      <c r="K36" s="58"/>
    </row>
    <row r="37" spans="1:11" s="1" customFormat="1" ht="15.75" customHeight="1" thickBot="1">
      <c r="A37" s="312" t="s">
        <v>210</v>
      </c>
      <c r="B37" s="175">
        <f>ANEXER!Q22</f>
        <v>0</v>
      </c>
      <c r="C37" s="305"/>
      <c r="D37" s="317" t="s">
        <v>237</v>
      </c>
      <c r="E37" s="209">
        <f>ANEXER!W16</f>
        <v>0</v>
      </c>
      <c r="F37" s="167">
        <v>0</v>
      </c>
      <c r="G37" s="169"/>
      <c r="H37" s="318"/>
      <c r="I37" s="7"/>
      <c r="J37" s="3" t="s">
        <v>99</v>
      </c>
      <c r="K37" s="58"/>
    </row>
    <row r="38" spans="1:10" s="1" customFormat="1" ht="15.75" customHeight="1" thickBot="1">
      <c r="A38" s="312" t="s">
        <v>182</v>
      </c>
      <c r="B38" s="175">
        <f>IF((ANEXER!S22)&gt;2500,2500,(ANEXER!S22))</f>
        <v>0</v>
      </c>
      <c r="C38" s="305"/>
      <c r="D38" s="317" t="s">
        <v>238</v>
      </c>
      <c r="E38" s="209">
        <f>ANEXER!W17</f>
        <v>0</v>
      </c>
      <c r="F38" s="167">
        <v>0</v>
      </c>
      <c r="G38" s="169"/>
      <c r="H38" s="318"/>
      <c r="I38" s="7"/>
      <c r="J38" s="3" t="s">
        <v>95</v>
      </c>
    </row>
    <row r="39" spans="1:10" s="1" customFormat="1" ht="15.75" customHeight="1" thickBot="1">
      <c r="A39" s="299" t="s">
        <v>261</v>
      </c>
      <c r="B39" s="175">
        <f>ANEXER!T22</f>
        <v>0</v>
      </c>
      <c r="C39" s="305"/>
      <c r="D39" s="317" t="s">
        <v>239</v>
      </c>
      <c r="E39" s="209">
        <f>ANEXER!W18</f>
        <v>0</v>
      </c>
      <c r="F39" s="167">
        <v>0</v>
      </c>
      <c r="G39" s="169"/>
      <c r="H39" s="318"/>
      <c r="I39" s="7"/>
      <c r="J39" s="3" t="s">
        <v>19</v>
      </c>
    </row>
    <row r="40" spans="1:10" s="1" customFormat="1" ht="15.75" customHeight="1" thickBot="1">
      <c r="A40" s="312" t="s">
        <v>181</v>
      </c>
      <c r="B40" s="175">
        <f>ANEXER!R22</f>
        <v>0</v>
      </c>
      <c r="C40" s="305"/>
      <c r="D40" s="317" t="s">
        <v>240</v>
      </c>
      <c r="E40" s="209">
        <f>ANEXER!W19</f>
        <v>0</v>
      </c>
      <c r="F40" s="167">
        <v>0</v>
      </c>
      <c r="G40" s="169"/>
      <c r="H40" s="318"/>
      <c r="I40" s="7"/>
      <c r="J40" s="3" t="s">
        <v>20</v>
      </c>
    </row>
    <row r="41" spans="1:10" s="1" customFormat="1" ht="15.75" customHeight="1" thickBot="1">
      <c r="A41" s="312" t="s">
        <v>211</v>
      </c>
      <c r="B41" s="175">
        <f>ANEXER!I22</f>
        <v>0</v>
      </c>
      <c r="C41" s="305"/>
      <c r="D41" s="317" t="s">
        <v>241</v>
      </c>
      <c r="E41" s="209">
        <f>ANEXER!W20</f>
        <v>0</v>
      </c>
      <c r="F41" s="167">
        <v>0</v>
      </c>
      <c r="G41" s="169"/>
      <c r="H41" s="318"/>
      <c r="I41" s="7"/>
      <c r="J41" s="3" t="s">
        <v>17</v>
      </c>
    </row>
    <row r="42" spans="1:10" s="1" customFormat="1" ht="15.75" customHeight="1" thickBot="1">
      <c r="A42" s="312" t="s">
        <v>170</v>
      </c>
      <c r="B42" s="176">
        <f>ANEXER!F22</f>
        <v>0</v>
      </c>
      <c r="C42" s="319"/>
      <c r="D42" s="317" t="s">
        <v>242</v>
      </c>
      <c r="E42" s="209">
        <f>ANEXER!W21</f>
        <v>0</v>
      </c>
      <c r="F42" s="167">
        <v>0</v>
      </c>
      <c r="G42" s="170"/>
      <c r="H42" s="168"/>
      <c r="I42" s="7"/>
      <c r="J42" s="3" t="s">
        <v>18</v>
      </c>
    </row>
    <row r="43" spans="1:10" s="1" customFormat="1" ht="24" customHeight="1" thickBot="1">
      <c r="A43" s="460" t="s">
        <v>263</v>
      </c>
      <c r="B43" s="461"/>
      <c r="C43" s="305"/>
      <c r="D43" s="320" t="s">
        <v>430</v>
      </c>
      <c r="E43" s="255">
        <f>SUM(E31:E42)</f>
        <v>0</v>
      </c>
      <c r="F43" s="314"/>
      <c r="G43" s="314"/>
      <c r="H43" s="314"/>
      <c r="I43" s="7"/>
      <c r="J43" s="3" t="s">
        <v>79</v>
      </c>
    </row>
    <row r="44" spans="1:10" s="1" customFormat="1" ht="16.5" customHeight="1" thickBot="1">
      <c r="A44" s="298" t="s">
        <v>212</v>
      </c>
      <c r="B44" s="18">
        <v>0</v>
      </c>
      <c r="C44" s="305"/>
      <c r="D44" s="494"/>
      <c r="E44" s="495"/>
      <c r="F44" s="495"/>
      <c r="G44" s="495"/>
      <c r="H44" s="496"/>
      <c r="I44" s="73"/>
      <c r="J44" s="74" t="s">
        <v>4</v>
      </c>
    </row>
    <row r="45" spans="1:10" s="1" customFormat="1" ht="16.5" customHeight="1" thickBot="1">
      <c r="A45" s="316" t="s">
        <v>213</v>
      </c>
      <c r="B45" s="18">
        <v>0</v>
      </c>
      <c r="C45" s="305"/>
      <c r="D45" s="321"/>
      <c r="E45" s="322"/>
      <c r="F45" s="322"/>
      <c r="G45" s="322"/>
      <c r="H45" s="323"/>
      <c r="I45" s="73"/>
      <c r="J45" s="74"/>
    </row>
    <row r="46" spans="1:10" s="1" customFormat="1" ht="16.5" customHeight="1" thickBot="1">
      <c r="A46" s="299" t="s">
        <v>215</v>
      </c>
      <c r="B46" s="18">
        <v>0</v>
      </c>
      <c r="C46" s="305"/>
      <c r="D46" s="521" t="s">
        <v>244</v>
      </c>
      <c r="E46" s="499"/>
      <c r="F46" s="499"/>
      <c r="G46" s="499"/>
      <c r="H46" s="500"/>
      <c r="I46" s="7"/>
      <c r="J46" s="3" t="s">
        <v>5</v>
      </c>
    </row>
    <row r="47" spans="1:10" s="1" customFormat="1" ht="16.5" customHeight="1" thickBot="1">
      <c r="A47" s="324" t="s">
        <v>216</v>
      </c>
      <c r="B47" s="18">
        <v>0</v>
      </c>
      <c r="C47" s="305"/>
      <c r="D47" s="314" t="s">
        <v>167</v>
      </c>
      <c r="E47" s="314" t="s">
        <v>245</v>
      </c>
      <c r="F47" s="315" t="s">
        <v>246</v>
      </c>
      <c r="G47" s="314" t="s">
        <v>247</v>
      </c>
      <c r="H47" s="314" t="s">
        <v>206</v>
      </c>
      <c r="I47" s="7"/>
      <c r="J47" s="59"/>
    </row>
    <row r="48" spans="1:9" s="1" customFormat="1" ht="16.5" customHeight="1" thickBot="1">
      <c r="A48" s="312" t="s">
        <v>217</v>
      </c>
      <c r="B48" s="18">
        <v>0</v>
      </c>
      <c r="C48" s="319"/>
      <c r="D48" s="8">
        <v>1</v>
      </c>
      <c r="E48" s="171">
        <v>0</v>
      </c>
      <c r="F48" s="172"/>
      <c r="G48" s="173"/>
      <c r="H48" s="174"/>
      <c r="I48" s="7"/>
    </row>
    <row r="49" spans="1:9" s="1" customFormat="1" ht="16.5" customHeight="1" thickBot="1">
      <c r="A49" s="299" t="s">
        <v>281</v>
      </c>
      <c r="B49" s="18">
        <v>0</v>
      </c>
      <c r="C49" s="319"/>
      <c r="D49" s="8">
        <v>2</v>
      </c>
      <c r="E49" s="171">
        <v>0</v>
      </c>
      <c r="F49" s="172"/>
      <c r="G49" s="173"/>
      <c r="H49" s="174"/>
      <c r="I49" s="7"/>
    </row>
    <row r="50" spans="1:9" s="1" customFormat="1" ht="16.5" customHeight="1" thickBot="1">
      <c r="A50" s="299" t="s">
        <v>461</v>
      </c>
      <c r="B50" s="254">
        <v>0</v>
      </c>
      <c r="C50" s="305"/>
      <c r="D50" s="8">
        <v>3</v>
      </c>
      <c r="E50" s="171">
        <v>0</v>
      </c>
      <c r="F50" s="172"/>
      <c r="G50" s="173"/>
      <c r="H50" s="174"/>
      <c r="I50" s="7"/>
    </row>
    <row r="51" spans="1:9" s="1" customFormat="1" ht="20.25" customHeight="1" thickBot="1">
      <c r="A51" s="325" t="s">
        <v>262</v>
      </c>
      <c r="B51" s="18">
        <v>0</v>
      </c>
      <c r="C51" s="326"/>
      <c r="D51" s="327" t="s">
        <v>431</v>
      </c>
      <c r="E51" s="256">
        <f>SUM(E48:E50)</f>
        <v>0</v>
      </c>
      <c r="F51" s="314"/>
      <c r="G51" s="314"/>
      <c r="H51" s="314"/>
      <c r="I51" s="75"/>
    </row>
    <row r="52" spans="1:13" s="1" customFormat="1" ht="16.5" customHeight="1" thickBot="1">
      <c r="A52" s="299" t="s">
        <v>218</v>
      </c>
      <c r="B52" s="18">
        <v>0</v>
      </c>
      <c r="C52" s="305"/>
      <c r="D52" s="329"/>
      <c r="E52" s="329"/>
      <c r="F52" s="329"/>
      <c r="G52" s="329"/>
      <c r="H52" s="330"/>
      <c r="I52" s="7"/>
      <c r="L52" s="7"/>
      <c r="M52" s="7"/>
    </row>
    <row r="53" spans="1:13" s="1" customFormat="1" ht="20.25" customHeight="1" thickBot="1">
      <c r="A53" s="312" t="s">
        <v>219</v>
      </c>
      <c r="B53" s="254">
        <v>0</v>
      </c>
      <c r="C53" s="331"/>
      <c r="D53" s="440" t="s">
        <v>432</v>
      </c>
      <c r="E53" s="256">
        <f>E43+E51</f>
        <v>0</v>
      </c>
      <c r="F53" s="314"/>
      <c r="G53" s="314"/>
      <c r="H53" s="314"/>
      <c r="I53" s="7"/>
      <c r="L53" s="49"/>
      <c r="M53" s="49"/>
    </row>
    <row r="54" spans="1:8" ht="21" customHeight="1" thickBot="1">
      <c r="A54" s="325" t="s">
        <v>220</v>
      </c>
      <c r="B54" s="254">
        <v>0</v>
      </c>
      <c r="C54" s="333"/>
      <c r="D54" s="328" t="s">
        <v>243</v>
      </c>
      <c r="E54" s="518"/>
      <c r="F54" s="519"/>
      <c r="G54" s="519"/>
      <c r="H54" s="520"/>
    </row>
    <row r="55" spans="1:8" ht="18" customHeight="1" thickBot="1">
      <c r="A55" s="332"/>
      <c r="B55" s="254">
        <v>0</v>
      </c>
      <c r="C55" s="333"/>
      <c r="D55" s="333"/>
      <c r="E55" s="333"/>
      <c r="F55" s="333"/>
      <c r="G55" s="333"/>
      <c r="H55" s="333"/>
    </row>
    <row r="56" spans="1:8" ht="19.5" customHeight="1">
      <c r="A56" s="332"/>
      <c r="B56" s="254">
        <v>0</v>
      </c>
      <c r="C56" s="333"/>
      <c r="D56" s="333"/>
      <c r="E56" s="333"/>
      <c r="F56" s="333"/>
      <c r="G56" s="333"/>
      <c r="H56" s="333"/>
    </row>
    <row r="59" ht="16.5">
      <c r="C59" s="10"/>
    </row>
    <row r="60" spans="3:8" ht="16.5">
      <c r="C60" s="10"/>
      <c r="D60" s="10"/>
      <c r="E60" s="10"/>
      <c r="F60" s="10"/>
      <c r="G60" s="10"/>
      <c r="H60" s="10"/>
    </row>
    <row r="61" s="10" customFormat="1" ht="17.25">
      <c r="A61" s="11"/>
    </row>
    <row r="62" spans="1:2" s="10" customFormat="1" ht="16.5">
      <c r="A62" s="12"/>
      <c r="B62" s="13"/>
    </row>
    <row r="63" spans="1:2" s="10" customFormat="1" ht="16.5">
      <c r="A63" s="12"/>
      <c r="B63" s="13"/>
    </row>
    <row r="64" spans="1:2" s="10" customFormat="1" ht="16.5">
      <c r="A64" s="12"/>
      <c r="B64" s="13"/>
    </row>
    <row r="65" spans="1:2" s="10" customFormat="1" ht="16.5">
      <c r="A65" s="12"/>
      <c r="B65" s="13"/>
    </row>
    <row r="66" spans="1:2" s="10" customFormat="1" ht="16.5">
      <c r="A66" s="12"/>
      <c r="B66" s="13"/>
    </row>
    <row r="67" spans="1:3" s="10" customFormat="1" ht="17.25">
      <c r="A67" s="11"/>
      <c r="B67" s="13"/>
      <c r="C67" s="9"/>
    </row>
    <row r="68" spans="1:8" s="10" customFormat="1" ht="16.5">
      <c r="A68" s="12"/>
      <c r="B68" s="13"/>
      <c r="C68" s="9"/>
      <c r="D68" s="9"/>
      <c r="E68" s="9"/>
      <c r="F68" s="9"/>
      <c r="G68" s="9"/>
      <c r="H68" s="9"/>
    </row>
    <row r="69" spans="1:2" ht="16.5">
      <c r="A69" s="12"/>
      <c r="B69" s="13"/>
    </row>
    <row r="70" spans="1:2" ht="16.5">
      <c r="A70" s="12"/>
      <c r="B70" s="13"/>
    </row>
    <row r="71" spans="1:2" ht="16.5">
      <c r="A71" s="12"/>
      <c r="B71" s="13"/>
    </row>
    <row r="72" ht="16.5">
      <c r="B72" s="13"/>
    </row>
  </sheetData>
  <sheetProtection/>
  <mergeCells count="59">
    <mergeCell ref="G11:H11"/>
    <mergeCell ref="D12:F12"/>
    <mergeCell ref="D14:F14"/>
    <mergeCell ref="D18:F18"/>
    <mergeCell ref="G19:H19"/>
    <mergeCell ref="G14:H14"/>
    <mergeCell ref="D13:F13"/>
    <mergeCell ref="G18:H18"/>
    <mergeCell ref="G17:H17"/>
    <mergeCell ref="E54:H54"/>
    <mergeCell ref="D11:F11"/>
    <mergeCell ref="I21:K21"/>
    <mergeCell ref="G15:H15"/>
    <mergeCell ref="G16:H16"/>
    <mergeCell ref="I20:K20"/>
    <mergeCell ref="I16:K16"/>
    <mergeCell ref="D46:H46"/>
    <mergeCell ref="G25:H25"/>
    <mergeCell ref="G24:H24"/>
    <mergeCell ref="D44:H44"/>
    <mergeCell ref="D29:H29"/>
    <mergeCell ref="A1:H1"/>
    <mergeCell ref="D26:F26"/>
    <mergeCell ref="B5:H5"/>
    <mergeCell ref="A14:A15"/>
    <mergeCell ref="D8:E8"/>
    <mergeCell ref="D9:E9"/>
    <mergeCell ref="B3:H3"/>
    <mergeCell ref="D7:H7"/>
    <mergeCell ref="I14:K14"/>
    <mergeCell ref="D27:F27"/>
    <mergeCell ref="F4:G4"/>
    <mergeCell ref="D10:E10"/>
    <mergeCell ref="I15:K15"/>
    <mergeCell ref="I17:K17"/>
    <mergeCell ref="I18:K18"/>
    <mergeCell ref="B4:E4"/>
    <mergeCell ref="G26:H26"/>
    <mergeCell ref="I19:K19"/>
    <mergeCell ref="I28:K28"/>
    <mergeCell ref="G27:H27"/>
    <mergeCell ref="I22:K22"/>
    <mergeCell ref="I24:K24"/>
    <mergeCell ref="I27:K27"/>
    <mergeCell ref="E24:F24"/>
    <mergeCell ref="E25:F25"/>
    <mergeCell ref="D28:F28"/>
    <mergeCell ref="G28:H28"/>
    <mergeCell ref="I26:K26"/>
    <mergeCell ref="D16:F16"/>
    <mergeCell ref="D6:H6"/>
    <mergeCell ref="A43:B43"/>
    <mergeCell ref="A35:B36"/>
    <mergeCell ref="D15:F15"/>
    <mergeCell ref="D19:F19"/>
    <mergeCell ref="D17:F17"/>
    <mergeCell ref="G21:H21"/>
    <mergeCell ref="G20:H20"/>
    <mergeCell ref="D24:D25"/>
  </mergeCells>
  <printOptions/>
  <pageMargins left="0.5" right="0.3" top="0.25" bottom="0.1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8F83C"/>
  </sheetPr>
  <dimension ref="A1:AA30"/>
  <sheetViews>
    <sheetView view="pageBreakPreview" zoomScale="95" zoomScaleSheetLayoutView="95" zoomScalePageLayoutView="0" workbookViewId="0" topLeftCell="A7">
      <selection activeCell="P14" sqref="P14"/>
    </sheetView>
  </sheetViews>
  <sheetFormatPr defaultColWidth="9.140625" defaultRowHeight="12.75"/>
  <cols>
    <col min="1" max="1" width="4.8515625" style="142" customWidth="1"/>
    <col min="2" max="2" width="9.140625" style="142" customWidth="1"/>
    <col min="3" max="3" width="6.8515625" style="142" customWidth="1"/>
    <col min="4" max="4" width="11.8515625" style="142" customWidth="1"/>
    <col min="5" max="5" width="9.140625" style="142" customWidth="1"/>
    <col min="6" max="6" width="8.421875" style="142" customWidth="1"/>
    <col min="7" max="7" width="7.140625" style="142" customWidth="1"/>
    <col min="8" max="8" width="8.140625" style="142" customWidth="1"/>
    <col min="9" max="9" width="9.8515625" style="142" customWidth="1"/>
    <col min="10" max="11" width="6.7109375" style="142" customWidth="1"/>
    <col min="12" max="12" width="6.00390625" style="142" customWidth="1"/>
    <col min="13" max="13" width="9.140625" style="142" customWidth="1"/>
    <col min="14" max="14" width="8.57421875" style="142" customWidth="1"/>
    <col min="15" max="15" width="8.28125" style="142" customWidth="1"/>
    <col min="16" max="16" width="8.140625" style="142" customWidth="1"/>
    <col min="17" max="17" width="13.421875" style="142" customWidth="1"/>
    <col min="18" max="18" width="5.7109375" style="142" customWidth="1"/>
    <col min="19" max="20" width="9.28125" style="142" customWidth="1"/>
    <col min="21" max="21" width="10.421875" style="142" customWidth="1"/>
    <col min="22" max="22" width="7.140625" style="142" customWidth="1"/>
    <col min="23" max="23" width="8.28125" style="142" customWidth="1"/>
    <col min="24" max="24" width="8.00390625" style="142" customWidth="1"/>
    <col min="25" max="25" width="9.140625" style="142" customWidth="1"/>
    <col min="26" max="16384" width="9.140625" style="135" customWidth="1"/>
  </cols>
  <sheetData>
    <row r="1" spans="1:25" ht="51.75" customHeight="1" thickBot="1">
      <c r="A1" s="607" t="s">
        <v>121</v>
      </c>
      <c r="B1" s="579"/>
      <c r="C1" s="579"/>
      <c r="D1" s="579"/>
      <c r="E1" s="579"/>
      <c r="F1" s="579"/>
      <c r="G1" s="580"/>
      <c r="H1" s="593">
        <f>DETAILS!B4</f>
        <v>0</v>
      </c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5"/>
    </row>
    <row r="2" spans="1:25" ht="36" customHeight="1" thickBot="1">
      <c r="A2" s="586" t="s">
        <v>120</v>
      </c>
      <c r="B2" s="587"/>
      <c r="C2" s="587"/>
      <c r="D2" s="587"/>
      <c r="E2" s="587"/>
      <c r="F2" s="587"/>
      <c r="G2" s="588"/>
      <c r="H2" s="593">
        <f>DETAILS!B5</f>
        <v>0</v>
      </c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5"/>
    </row>
    <row r="3" spans="1:25" ht="36" customHeight="1" thickBot="1">
      <c r="A3" s="589"/>
      <c r="B3" s="590"/>
      <c r="C3" s="590"/>
      <c r="D3" s="590"/>
      <c r="E3" s="591"/>
      <c r="F3" s="591"/>
      <c r="G3" s="592"/>
      <c r="H3" s="584" t="s">
        <v>164</v>
      </c>
      <c r="I3" s="585"/>
      <c r="J3" s="594">
        <f>DETAILS!B6</f>
        <v>0</v>
      </c>
      <c r="K3" s="594"/>
      <c r="L3" s="594"/>
      <c r="M3" s="595"/>
      <c r="N3" s="584" t="s">
        <v>165</v>
      </c>
      <c r="O3" s="585"/>
      <c r="P3" s="594">
        <f>DETAILS!B7</f>
        <v>0</v>
      </c>
      <c r="Q3" s="594"/>
      <c r="R3" s="594"/>
      <c r="S3" s="594"/>
      <c r="T3" s="595"/>
      <c r="U3" s="601">
        <f>DETAILS!B8</f>
        <v>0</v>
      </c>
      <c r="V3" s="602"/>
      <c r="W3" s="602"/>
      <c r="X3" s="602"/>
      <c r="Y3" s="603"/>
    </row>
    <row r="4" spans="1:25" ht="39" customHeight="1" thickBot="1">
      <c r="A4" s="618" t="str">
        <f>DETAILS!A2</f>
        <v>વિકલ્પ - 2 </v>
      </c>
      <c r="B4" s="619"/>
      <c r="C4" s="619"/>
      <c r="D4" s="620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80"/>
    </row>
    <row r="5" spans="1:25" ht="36.75" customHeight="1" thickBot="1">
      <c r="A5" s="615" t="str">
        <f>DETAILS!A3</f>
        <v>NEW  FORMAT</v>
      </c>
      <c r="B5" s="616"/>
      <c r="C5" s="616"/>
      <c r="D5" s="617"/>
      <c r="E5" s="572" t="s">
        <v>166</v>
      </c>
      <c r="F5" s="572"/>
      <c r="G5" s="572"/>
      <c r="H5" s="572"/>
      <c r="I5" s="572"/>
      <c r="J5" s="572"/>
      <c r="K5" s="572"/>
      <c r="L5" s="572"/>
      <c r="M5" s="572"/>
      <c r="N5" s="583" t="str">
        <f>DETAILS!B12</f>
        <v>2023-24</v>
      </c>
      <c r="O5" s="583"/>
      <c r="P5" s="583"/>
      <c r="Q5" s="583"/>
      <c r="R5" s="583"/>
      <c r="S5" s="583"/>
      <c r="T5" s="583"/>
      <c r="U5" s="266" t="s">
        <v>122</v>
      </c>
      <c r="V5" s="604">
        <f>DETAILS!B24</f>
        <v>0</v>
      </c>
      <c r="W5" s="605"/>
      <c r="X5" s="605"/>
      <c r="Y5" s="606"/>
    </row>
    <row r="6" spans="1:25" ht="39.75" customHeight="1" thickBot="1">
      <c r="A6" s="530" t="s">
        <v>100</v>
      </c>
      <c r="B6" s="531"/>
      <c r="C6" s="531"/>
      <c r="D6" s="532"/>
      <c r="E6" s="598" t="str">
        <f>DETAILS!B12</f>
        <v>2023-24</v>
      </c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600"/>
      <c r="Q6" s="558" t="s">
        <v>101</v>
      </c>
      <c r="R6" s="559"/>
      <c r="S6" s="559"/>
      <c r="T6" s="559"/>
      <c r="U6" s="559"/>
      <c r="V6" s="596" t="str">
        <f>DETAILS!B11</f>
        <v>2024-25</v>
      </c>
      <c r="W6" s="596"/>
      <c r="X6" s="596"/>
      <c r="Y6" s="597"/>
    </row>
    <row r="7" spans="1:25" ht="39.75" customHeight="1" thickBot="1">
      <c r="A7" s="560" t="s">
        <v>102</v>
      </c>
      <c r="B7" s="561"/>
      <c r="C7" s="561"/>
      <c r="D7" s="561"/>
      <c r="E7" s="567" t="str">
        <f>CONCATENATE(DETAILS!B20,"    ",DETAILS!B21,"   ",DETAILS!B22)</f>
        <v>       </v>
      </c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9"/>
      <c r="Q7" s="570" t="s">
        <v>103</v>
      </c>
      <c r="R7" s="571"/>
      <c r="S7" s="571"/>
      <c r="T7" s="571"/>
      <c r="U7" s="571"/>
      <c r="V7" s="581">
        <f>DETAILS!B23</f>
        <v>0</v>
      </c>
      <c r="W7" s="581"/>
      <c r="X7" s="581"/>
      <c r="Y7" s="582"/>
    </row>
    <row r="8" spans="1:27" ht="27" customHeight="1" thickBot="1">
      <c r="A8" s="547" t="s">
        <v>167</v>
      </c>
      <c r="B8" s="608" t="s">
        <v>168</v>
      </c>
      <c r="C8" s="609"/>
      <c r="D8" s="612" t="s">
        <v>174</v>
      </c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4"/>
      <c r="Q8" s="545" t="s">
        <v>180</v>
      </c>
      <c r="R8" s="576" t="s">
        <v>188</v>
      </c>
      <c r="S8" s="577"/>
      <c r="T8" s="577"/>
      <c r="U8" s="577"/>
      <c r="V8" s="577"/>
      <c r="W8" s="577"/>
      <c r="X8" s="578"/>
      <c r="Y8" s="545" t="s">
        <v>187</v>
      </c>
      <c r="AA8" s="136"/>
    </row>
    <row r="9" spans="1:27" ht="57" customHeight="1" thickBot="1">
      <c r="A9" s="548"/>
      <c r="B9" s="610"/>
      <c r="C9" s="611"/>
      <c r="D9" s="438" t="s">
        <v>428</v>
      </c>
      <c r="E9" s="334" t="s">
        <v>169</v>
      </c>
      <c r="F9" s="335" t="s">
        <v>170</v>
      </c>
      <c r="G9" s="336" t="s">
        <v>171</v>
      </c>
      <c r="H9" s="337" t="s">
        <v>172</v>
      </c>
      <c r="I9" s="338" t="s">
        <v>173</v>
      </c>
      <c r="J9" s="338" t="s">
        <v>175</v>
      </c>
      <c r="K9" s="338" t="s">
        <v>176</v>
      </c>
      <c r="L9" s="338" t="s">
        <v>177</v>
      </c>
      <c r="M9" s="339" t="s">
        <v>178</v>
      </c>
      <c r="N9" s="339" t="s">
        <v>179</v>
      </c>
      <c r="O9" s="340" t="s">
        <v>264</v>
      </c>
      <c r="P9" s="340"/>
      <c r="Q9" s="546"/>
      <c r="R9" s="205" t="s">
        <v>181</v>
      </c>
      <c r="S9" s="205" t="s">
        <v>182</v>
      </c>
      <c r="T9" s="205" t="s">
        <v>106</v>
      </c>
      <c r="U9" s="205" t="s">
        <v>183</v>
      </c>
      <c r="V9" s="205" t="s">
        <v>184</v>
      </c>
      <c r="W9" s="205" t="s">
        <v>185</v>
      </c>
      <c r="X9" s="205" t="s">
        <v>186</v>
      </c>
      <c r="Y9" s="546"/>
      <c r="AA9" s="136"/>
    </row>
    <row r="10" spans="1:25" ht="19.5" customHeight="1" thickBot="1">
      <c r="A10" s="137">
        <v>1</v>
      </c>
      <c r="B10" s="553">
        <v>45017</v>
      </c>
      <c r="C10" s="554"/>
      <c r="D10" s="437">
        <v>0</v>
      </c>
      <c r="E10" s="436">
        <v>0</v>
      </c>
      <c r="F10" s="442">
        <v>0</v>
      </c>
      <c r="G10" s="442">
        <v>0</v>
      </c>
      <c r="H10" s="442">
        <v>0</v>
      </c>
      <c r="I10" s="442">
        <v>0</v>
      </c>
      <c r="J10" s="442">
        <v>0</v>
      </c>
      <c r="K10" s="442">
        <v>0</v>
      </c>
      <c r="L10" s="442">
        <v>0</v>
      </c>
      <c r="M10" s="442">
        <v>0</v>
      </c>
      <c r="N10" s="442">
        <v>0</v>
      </c>
      <c r="O10" s="442">
        <v>0</v>
      </c>
      <c r="P10" s="442">
        <v>0</v>
      </c>
      <c r="Q10" s="213">
        <f aca="true" t="shared" si="0" ref="Q10:Q21">SUM(D10:P10)</f>
        <v>0</v>
      </c>
      <c r="R10" s="212">
        <v>0</v>
      </c>
      <c r="S10" s="212">
        <v>0</v>
      </c>
      <c r="T10" s="212">
        <v>0</v>
      </c>
      <c r="U10" s="138">
        <v>0</v>
      </c>
      <c r="V10" s="138">
        <v>0</v>
      </c>
      <c r="W10" s="212">
        <v>0</v>
      </c>
      <c r="X10" s="212">
        <f>SUM(R10:W10)</f>
        <v>0</v>
      </c>
      <c r="Y10" s="213">
        <f aca="true" t="shared" si="1" ref="Y10:Y21">Q10-X10</f>
        <v>0</v>
      </c>
    </row>
    <row r="11" spans="1:25" ht="19.5" customHeight="1" thickBot="1">
      <c r="A11" s="139">
        <v>2</v>
      </c>
      <c r="B11" s="553">
        <v>45047</v>
      </c>
      <c r="C11" s="554"/>
      <c r="D11" s="437">
        <v>0</v>
      </c>
      <c r="E11" s="436">
        <v>0</v>
      </c>
      <c r="F11" s="442">
        <v>0</v>
      </c>
      <c r="G11" s="442">
        <v>0</v>
      </c>
      <c r="H11" s="442">
        <v>0</v>
      </c>
      <c r="I11" s="442">
        <v>0</v>
      </c>
      <c r="J11" s="442">
        <v>0</v>
      </c>
      <c r="K11" s="442">
        <v>0</v>
      </c>
      <c r="L11" s="442">
        <v>0</v>
      </c>
      <c r="M11" s="442">
        <v>0</v>
      </c>
      <c r="N11" s="442">
        <v>0</v>
      </c>
      <c r="O11" s="443">
        <v>0</v>
      </c>
      <c r="P11" s="442">
        <v>0</v>
      </c>
      <c r="Q11" s="213">
        <f>SUM(D11:P11)</f>
        <v>0</v>
      </c>
      <c r="R11" s="212">
        <v>0</v>
      </c>
      <c r="S11" s="212">
        <v>0</v>
      </c>
      <c r="T11" s="212">
        <v>0</v>
      </c>
      <c r="U11" s="138">
        <v>0</v>
      </c>
      <c r="V11" s="138">
        <v>0</v>
      </c>
      <c r="W11" s="212">
        <v>0</v>
      </c>
      <c r="X11" s="212">
        <f aca="true" t="shared" si="2" ref="X11:X21">SUM(R11:W11)</f>
        <v>0</v>
      </c>
      <c r="Y11" s="213">
        <f t="shared" si="1"/>
        <v>0</v>
      </c>
    </row>
    <row r="12" spans="1:25" ht="19.5" customHeight="1" thickBot="1">
      <c r="A12" s="139">
        <v>3</v>
      </c>
      <c r="B12" s="553">
        <v>45078</v>
      </c>
      <c r="C12" s="554"/>
      <c r="D12" s="437">
        <v>0</v>
      </c>
      <c r="E12" s="436">
        <v>0</v>
      </c>
      <c r="F12" s="442">
        <v>0</v>
      </c>
      <c r="G12" s="442">
        <v>0</v>
      </c>
      <c r="H12" s="442">
        <v>0</v>
      </c>
      <c r="I12" s="442">
        <v>0</v>
      </c>
      <c r="J12" s="442">
        <v>0</v>
      </c>
      <c r="K12" s="442">
        <v>0</v>
      </c>
      <c r="L12" s="442">
        <v>0</v>
      </c>
      <c r="M12" s="442">
        <v>0</v>
      </c>
      <c r="N12" s="442">
        <v>0</v>
      </c>
      <c r="O12" s="443">
        <v>0</v>
      </c>
      <c r="P12" s="442">
        <v>0</v>
      </c>
      <c r="Q12" s="213">
        <f t="shared" si="0"/>
        <v>0</v>
      </c>
      <c r="R12" s="212">
        <v>0</v>
      </c>
      <c r="S12" s="212">
        <v>0</v>
      </c>
      <c r="T12" s="212">
        <v>0</v>
      </c>
      <c r="U12" s="138">
        <v>0</v>
      </c>
      <c r="V12" s="138">
        <v>0</v>
      </c>
      <c r="W12" s="212">
        <v>0</v>
      </c>
      <c r="X12" s="212">
        <f t="shared" si="2"/>
        <v>0</v>
      </c>
      <c r="Y12" s="213">
        <f t="shared" si="1"/>
        <v>0</v>
      </c>
    </row>
    <row r="13" spans="1:25" ht="19.5" customHeight="1" thickBot="1">
      <c r="A13" s="139">
        <v>4</v>
      </c>
      <c r="B13" s="553">
        <v>45108</v>
      </c>
      <c r="C13" s="554"/>
      <c r="D13" s="437">
        <v>0</v>
      </c>
      <c r="E13" s="436">
        <v>0</v>
      </c>
      <c r="F13" s="442">
        <v>0</v>
      </c>
      <c r="G13" s="442">
        <v>0</v>
      </c>
      <c r="H13" s="442">
        <v>0</v>
      </c>
      <c r="I13" s="442">
        <v>0</v>
      </c>
      <c r="J13" s="442">
        <v>0</v>
      </c>
      <c r="K13" s="442">
        <v>0</v>
      </c>
      <c r="L13" s="442">
        <v>0</v>
      </c>
      <c r="M13" s="442">
        <v>0</v>
      </c>
      <c r="N13" s="442">
        <v>0</v>
      </c>
      <c r="O13" s="443">
        <v>0</v>
      </c>
      <c r="P13" s="442">
        <v>0</v>
      </c>
      <c r="Q13" s="213">
        <f t="shared" si="0"/>
        <v>0</v>
      </c>
      <c r="R13" s="212">
        <v>0</v>
      </c>
      <c r="S13" s="212">
        <v>0</v>
      </c>
      <c r="T13" s="212">
        <v>0</v>
      </c>
      <c r="U13" s="138">
        <v>0</v>
      </c>
      <c r="V13" s="138">
        <v>0</v>
      </c>
      <c r="W13" s="212">
        <v>0</v>
      </c>
      <c r="X13" s="212">
        <f t="shared" si="2"/>
        <v>0</v>
      </c>
      <c r="Y13" s="213">
        <f t="shared" si="1"/>
        <v>0</v>
      </c>
    </row>
    <row r="14" spans="1:25" ht="19.5" customHeight="1" thickBot="1">
      <c r="A14" s="139">
        <v>5</v>
      </c>
      <c r="B14" s="553">
        <v>45139</v>
      </c>
      <c r="C14" s="554"/>
      <c r="D14" s="437">
        <v>0</v>
      </c>
      <c r="E14" s="436">
        <v>0</v>
      </c>
      <c r="F14" s="442">
        <v>0</v>
      </c>
      <c r="G14" s="442">
        <v>0</v>
      </c>
      <c r="H14" s="442">
        <v>0</v>
      </c>
      <c r="I14" s="442">
        <v>0</v>
      </c>
      <c r="J14" s="442">
        <v>0</v>
      </c>
      <c r="K14" s="442">
        <v>0</v>
      </c>
      <c r="L14" s="442">
        <v>0</v>
      </c>
      <c r="M14" s="442">
        <v>0</v>
      </c>
      <c r="N14" s="442">
        <v>0</v>
      </c>
      <c r="O14" s="443">
        <v>0</v>
      </c>
      <c r="P14" s="442">
        <v>0</v>
      </c>
      <c r="Q14" s="213">
        <f t="shared" si="0"/>
        <v>0</v>
      </c>
      <c r="R14" s="212">
        <v>0</v>
      </c>
      <c r="S14" s="212">
        <v>0</v>
      </c>
      <c r="T14" s="212">
        <v>0</v>
      </c>
      <c r="U14" s="138">
        <v>0</v>
      </c>
      <c r="V14" s="138">
        <v>0</v>
      </c>
      <c r="W14" s="212">
        <v>0</v>
      </c>
      <c r="X14" s="212">
        <f t="shared" si="2"/>
        <v>0</v>
      </c>
      <c r="Y14" s="213">
        <f t="shared" si="1"/>
        <v>0</v>
      </c>
    </row>
    <row r="15" spans="1:25" ht="19.5" customHeight="1" thickBot="1">
      <c r="A15" s="139">
        <v>6</v>
      </c>
      <c r="B15" s="553">
        <v>45170</v>
      </c>
      <c r="C15" s="554"/>
      <c r="D15" s="437">
        <v>0</v>
      </c>
      <c r="E15" s="436">
        <v>0</v>
      </c>
      <c r="F15" s="442">
        <v>0</v>
      </c>
      <c r="G15" s="442">
        <v>0</v>
      </c>
      <c r="H15" s="442">
        <v>0</v>
      </c>
      <c r="I15" s="442">
        <v>0</v>
      </c>
      <c r="J15" s="442">
        <v>0</v>
      </c>
      <c r="K15" s="442">
        <v>0</v>
      </c>
      <c r="L15" s="442">
        <v>0</v>
      </c>
      <c r="M15" s="442">
        <v>0</v>
      </c>
      <c r="N15" s="442">
        <v>0</v>
      </c>
      <c r="O15" s="443">
        <v>0</v>
      </c>
      <c r="P15" s="442">
        <v>0</v>
      </c>
      <c r="Q15" s="213">
        <f t="shared" si="0"/>
        <v>0</v>
      </c>
      <c r="R15" s="212">
        <v>0</v>
      </c>
      <c r="S15" s="212">
        <v>0</v>
      </c>
      <c r="T15" s="212">
        <v>0</v>
      </c>
      <c r="U15" s="138">
        <v>0</v>
      </c>
      <c r="V15" s="138">
        <v>0</v>
      </c>
      <c r="W15" s="212">
        <v>0</v>
      </c>
      <c r="X15" s="212">
        <f t="shared" si="2"/>
        <v>0</v>
      </c>
      <c r="Y15" s="213">
        <f t="shared" si="1"/>
        <v>0</v>
      </c>
    </row>
    <row r="16" spans="1:25" ht="19.5" customHeight="1" thickBot="1">
      <c r="A16" s="139">
        <v>7</v>
      </c>
      <c r="B16" s="553">
        <v>45200</v>
      </c>
      <c r="C16" s="554"/>
      <c r="D16" s="437">
        <v>0</v>
      </c>
      <c r="E16" s="436">
        <v>0</v>
      </c>
      <c r="F16" s="442">
        <v>0</v>
      </c>
      <c r="G16" s="442">
        <v>0</v>
      </c>
      <c r="H16" s="442">
        <v>0</v>
      </c>
      <c r="I16" s="442">
        <v>0</v>
      </c>
      <c r="J16" s="442">
        <v>0</v>
      </c>
      <c r="K16" s="442">
        <v>0</v>
      </c>
      <c r="L16" s="442">
        <v>0</v>
      </c>
      <c r="M16" s="442">
        <v>0</v>
      </c>
      <c r="N16" s="442">
        <v>0</v>
      </c>
      <c r="O16" s="443">
        <v>0</v>
      </c>
      <c r="P16" s="442">
        <v>0</v>
      </c>
      <c r="Q16" s="213">
        <f t="shared" si="0"/>
        <v>0</v>
      </c>
      <c r="R16" s="212">
        <v>0</v>
      </c>
      <c r="S16" s="212">
        <v>0</v>
      </c>
      <c r="T16" s="212">
        <v>0</v>
      </c>
      <c r="U16" s="138">
        <v>0</v>
      </c>
      <c r="V16" s="138">
        <v>0</v>
      </c>
      <c r="W16" s="212">
        <v>0</v>
      </c>
      <c r="X16" s="212">
        <f t="shared" si="2"/>
        <v>0</v>
      </c>
      <c r="Y16" s="213">
        <f t="shared" si="1"/>
        <v>0</v>
      </c>
    </row>
    <row r="17" spans="1:25" ht="19.5" customHeight="1" thickBot="1">
      <c r="A17" s="139">
        <v>8</v>
      </c>
      <c r="B17" s="553">
        <v>45231</v>
      </c>
      <c r="C17" s="554"/>
      <c r="D17" s="437">
        <v>0</v>
      </c>
      <c r="E17" s="436">
        <v>0</v>
      </c>
      <c r="F17" s="442">
        <v>0</v>
      </c>
      <c r="G17" s="442">
        <v>0</v>
      </c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0</v>
      </c>
      <c r="O17" s="443">
        <v>0</v>
      </c>
      <c r="P17" s="442">
        <v>0</v>
      </c>
      <c r="Q17" s="213">
        <f t="shared" si="0"/>
        <v>0</v>
      </c>
      <c r="R17" s="212">
        <v>0</v>
      </c>
      <c r="S17" s="212">
        <v>0</v>
      </c>
      <c r="T17" s="212">
        <v>0</v>
      </c>
      <c r="U17" s="138">
        <v>0</v>
      </c>
      <c r="V17" s="138">
        <v>0</v>
      </c>
      <c r="W17" s="212">
        <v>0</v>
      </c>
      <c r="X17" s="212">
        <f t="shared" si="2"/>
        <v>0</v>
      </c>
      <c r="Y17" s="213">
        <f t="shared" si="1"/>
        <v>0</v>
      </c>
    </row>
    <row r="18" spans="1:25" ht="19.5" customHeight="1" thickBot="1">
      <c r="A18" s="139">
        <v>9</v>
      </c>
      <c r="B18" s="553">
        <v>45261</v>
      </c>
      <c r="C18" s="554"/>
      <c r="D18" s="437">
        <v>0</v>
      </c>
      <c r="E18" s="436">
        <v>0</v>
      </c>
      <c r="F18" s="442">
        <v>0</v>
      </c>
      <c r="G18" s="442">
        <v>0</v>
      </c>
      <c r="H18" s="442">
        <v>0</v>
      </c>
      <c r="I18" s="442">
        <v>0</v>
      </c>
      <c r="J18" s="442">
        <v>0</v>
      </c>
      <c r="K18" s="442">
        <v>0</v>
      </c>
      <c r="L18" s="442">
        <v>0</v>
      </c>
      <c r="M18" s="442">
        <v>0</v>
      </c>
      <c r="N18" s="442">
        <v>0</v>
      </c>
      <c r="O18" s="443">
        <v>0</v>
      </c>
      <c r="P18" s="442">
        <v>0</v>
      </c>
      <c r="Q18" s="213">
        <f t="shared" si="0"/>
        <v>0</v>
      </c>
      <c r="R18" s="212">
        <v>0</v>
      </c>
      <c r="S18" s="212">
        <v>0</v>
      </c>
      <c r="T18" s="212">
        <v>0</v>
      </c>
      <c r="U18" s="138">
        <v>0</v>
      </c>
      <c r="V18" s="138">
        <v>0</v>
      </c>
      <c r="W18" s="212">
        <v>0</v>
      </c>
      <c r="X18" s="212">
        <f t="shared" si="2"/>
        <v>0</v>
      </c>
      <c r="Y18" s="213">
        <f t="shared" si="1"/>
        <v>0</v>
      </c>
    </row>
    <row r="19" spans="1:25" ht="19.5" customHeight="1" thickBot="1">
      <c r="A19" s="139">
        <v>10</v>
      </c>
      <c r="B19" s="553">
        <v>45292</v>
      </c>
      <c r="C19" s="554"/>
      <c r="D19" s="437">
        <v>0</v>
      </c>
      <c r="E19" s="436">
        <v>0</v>
      </c>
      <c r="F19" s="442">
        <v>0</v>
      </c>
      <c r="G19" s="442">
        <v>0</v>
      </c>
      <c r="H19" s="442">
        <v>0</v>
      </c>
      <c r="I19" s="442">
        <v>0</v>
      </c>
      <c r="J19" s="442">
        <v>0</v>
      </c>
      <c r="K19" s="442">
        <v>0</v>
      </c>
      <c r="L19" s="442">
        <v>0</v>
      </c>
      <c r="M19" s="442">
        <v>0</v>
      </c>
      <c r="N19" s="442">
        <v>0</v>
      </c>
      <c r="O19" s="443">
        <v>0</v>
      </c>
      <c r="P19" s="442">
        <v>0</v>
      </c>
      <c r="Q19" s="213">
        <f t="shared" si="0"/>
        <v>0</v>
      </c>
      <c r="R19" s="212">
        <v>0</v>
      </c>
      <c r="S19" s="212">
        <v>0</v>
      </c>
      <c r="T19" s="212">
        <v>0</v>
      </c>
      <c r="U19" s="138">
        <v>0</v>
      </c>
      <c r="V19" s="138">
        <v>0</v>
      </c>
      <c r="W19" s="212">
        <v>0</v>
      </c>
      <c r="X19" s="212">
        <f t="shared" si="2"/>
        <v>0</v>
      </c>
      <c r="Y19" s="213">
        <f t="shared" si="1"/>
        <v>0</v>
      </c>
    </row>
    <row r="20" spans="1:25" ht="19.5" customHeight="1" thickBot="1">
      <c r="A20" s="139">
        <v>11</v>
      </c>
      <c r="B20" s="553">
        <v>45323</v>
      </c>
      <c r="C20" s="554"/>
      <c r="D20" s="437">
        <v>0</v>
      </c>
      <c r="E20" s="436">
        <v>0</v>
      </c>
      <c r="F20" s="442">
        <v>0</v>
      </c>
      <c r="G20" s="442">
        <v>0</v>
      </c>
      <c r="H20" s="442">
        <v>0</v>
      </c>
      <c r="I20" s="442">
        <v>0</v>
      </c>
      <c r="J20" s="442">
        <v>0</v>
      </c>
      <c r="K20" s="442">
        <v>0</v>
      </c>
      <c r="L20" s="442">
        <v>0</v>
      </c>
      <c r="M20" s="442">
        <v>0</v>
      </c>
      <c r="N20" s="442">
        <v>0</v>
      </c>
      <c r="O20" s="443">
        <v>0</v>
      </c>
      <c r="P20" s="442">
        <v>0</v>
      </c>
      <c r="Q20" s="213">
        <f t="shared" si="0"/>
        <v>0</v>
      </c>
      <c r="R20" s="212">
        <v>0</v>
      </c>
      <c r="S20" s="212">
        <v>0</v>
      </c>
      <c r="T20" s="212">
        <v>0</v>
      </c>
      <c r="U20" s="138">
        <v>0</v>
      </c>
      <c r="V20" s="138">
        <v>0</v>
      </c>
      <c r="W20" s="212">
        <v>0</v>
      </c>
      <c r="X20" s="212">
        <f t="shared" si="2"/>
        <v>0</v>
      </c>
      <c r="Y20" s="213">
        <f t="shared" si="1"/>
        <v>0</v>
      </c>
    </row>
    <row r="21" spans="1:25" ht="19.5" customHeight="1" thickBot="1">
      <c r="A21" s="145">
        <v>12</v>
      </c>
      <c r="B21" s="553">
        <v>45352</v>
      </c>
      <c r="C21" s="554"/>
      <c r="D21" s="437">
        <v>0</v>
      </c>
      <c r="E21" s="436">
        <v>0</v>
      </c>
      <c r="F21" s="442">
        <v>0</v>
      </c>
      <c r="G21" s="442">
        <v>0</v>
      </c>
      <c r="H21" s="442">
        <v>0</v>
      </c>
      <c r="I21" s="442">
        <v>0</v>
      </c>
      <c r="J21" s="442">
        <v>0</v>
      </c>
      <c r="K21" s="442">
        <v>0</v>
      </c>
      <c r="L21" s="442">
        <v>0</v>
      </c>
      <c r="M21" s="442">
        <v>0</v>
      </c>
      <c r="N21" s="442">
        <v>0</v>
      </c>
      <c r="O21" s="443">
        <v>0</v>
      </c>
      <c r="P21" s="442">
        <v>0</v>
      </c>
      <c r="Q21" s="213">
        <f t="shared" si="0"/>
        <v>0</v>
      </c>
      <c r="R21" s="212">
        <v>0</v>
      </c>
      <c r="S21" s="212">
        <v>0</v>
      </c>
      <c r="T21" s="212">
        <v>0</v>
      </c>
      <c r="U21" s="138">
        <v>0</v>
      </c>
      <c r="V21" s="138">
        <v>0</v>
      </c>
      <c r="W21" s="212">
        <v>0</v>
      </c>
      <c r="X21" s="212">
        <f t="shared" si="2"/>
        <v>0</v>
      </c>
      <c r="Y21" s="214">
        <f t="shared" si="1"/>
        <v>0</v>
      </c>
    </row>
    <row r="22" spans="1:25" s="290" customFormat="1" ht="36" customHeight="1" thickBot="1">
      <c r="A22" s="555" t="s">
        <v>104</v>
      </c>
      <c r="B22" s="556"/>
      <c r="C22" s="557"/>
      <c r="D22" s="206">
        <f aca="true" t="shared" si="3" ref="D22:Y22">SUM(D10:D21)</f>
        <v>0</v>
      </c>
      <c r="E22" s="206">
        <f t="shared" si="3"/>
        <v>0</v>
      </c>
      <c r="F22" s="206">
        <f t="shared" si="3"/>
        <v>0</v>
      </c>
      <c r="G22" s="206">
        <f t="shared" si="3"/>
        <v>0</v>
      </c>
      <c r="H22" s="206">
        <f t="shared" si="3"/>
        <v>0</v>
      </c>
      <c r="I22" s="206">
        <f t="shared" si="3"/>
        <v>0</v>
      </c>
      <c r="J22" s="206">
        <f t="shared" si="3"/>
        <v>0</v>
      </c>
      <c r="K22" s="206">
        <f t="shared" si="3"/>
        <v>0</v>
      </c>
      <c r="L22" s="206">
        <f t="shared" si="3"/>
        <v>0</v>
      </c>
      <c r="M22" s="206">
        <f t="shared" si="3"/>
        <v>0</v>
      </c>
      <c r="N22" s="206">
        <f t="shared" si="3"/>
        <v>0</v>
      </c>
      <c r="O22" s="206">
        <f t="shared" si="3"/>
        <v>0</v>
      </c>
      <c r="P22" s="206">
        <f t="shared" si="3"/>
        <v>0</v>
      </c>
      <c r="Q22" s="206">
        <f t="shared" si="3"/>
        <v>0</v>
      </c>
      <c r="R22" s="206">
        <f t="shared" si="3"/>
        <v>0</v>
      </c>
      <c r="S22" s="206">
        <f t="shared" si="3"/>
        <v>0</v>
      </c>
      <c r="T22" s="206">
        <f t="shared" si="3"/>
        <v>0</v>
      </c>
      <c r="U22" s="206">
        <f t="shared" si="3"/>
        <v>0</v>
      </c>
      <c r="V22" s="206">
        <f t="shared" si="3"/>
        <v>0</v>
      </c>
      <c r="W22" s="206">
        <f t="shared" si="3"/>
        <v>0</v>
      </c>
      <c r="X22" s="206">
        <f t="shared" si="3"/>
        <v>0</v>
      </c>
      <c r="Y22" s="206">
        <f t="shared" si="3"/>
        <v>0</v>
      </c>
    </row>
    <row r="23" spans="1:25" ht="48.75" customHeight="1">
      <c r="A23" s="551"/>
      <c r="B23" s="552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140"/>
      <c r="U23" s="140"/>
      <c r="V23" s="140"/>
      <c r="W23" s="140"/>
      <c r="X23" s="140"/>
      <c r="Y23" s="141"/>
    </row>
    <row r="24" spans="1:25" ht="19.5" customHeight="1">
      <c r="A24" s="542"/>
      <c r="B24" s="541"/>
      <c r="C24" s="541"/>
      <c r="D24" s="541"/>
      <c r="E24" s="541"/>
      <c r="F24" s="541"/>
      <c r="G24" s="541"/>
      <c r="H24" s="562"/>
      <c r="I24" s="562"/>
      <c r="J24" s="207"/>
      <c r="K24" s="207"/>
      <c r="L24" s="207"/>
      <c r="M24" s="541"/>
      <c r="N24" s="541"/>
      <c r="O24" s="541"/>
      <c r="P24" s="541"/>
      <c r="Q24" s="541"/>
      <c r="R24" s="543" t="str">
        <f>E7</f>
        <v>       </v>
      </c>
      <c r="S24" s="543"/>
      <c r="T24" s="543"/>
      <c r="U24" s="543"/>
      <c r="V24" s="543"/>
      <c r="W24" s="543"/>
      <c r="X24" s="543"/>
      <c r="Y24" s="544"/>
    </row>
    <row r="25" spans="1:25" ht="19.5" customHeight="1">
      <c r="A25" s="542"/>
      <c r="B25" s="541"/>
      <c r="C25" s="541"/>
      <c r="D25" s="541"/>
      <c r="E25" s="541"/>
      <c r="F25" s="541"/>
      <c r="G25" s="541"/>
      <c r="H25" s="562"/>
      <c r="I25" s="562"/>
      <c r="J25" s="207"/>
      <c r="K25" s="207"/>
      <c r="L25" s="207"/>
      <c r="M25" s="541"/>
      <c r="N25" s="541"/>
      <c r="O25" s="541"/>
      <c r="P25" s="541"/>
      <c r="Q25" s="541"/>
      <c r="R25" s="543"/>
      <c r="S25" s="543"/>
      <c r="T25" s="543"/>
      <c r="U25" s="543"/>
      <c r="V25" s="543"/>
      <c r="W25" s="543"/>
      <c r="X25" s="543"/>
      <c r="Y25" s="544"/>
    </row>
    <row r="26" spans="1:25" ht="19.5" customHeight="1">
      <c r="A26" s="542"/>
      <c r="B26" s="541"/>
      <c r="C26" s="541"/>
      <c r="D26" s="541"/>
      <c r="E26" s="541"/>
      <c r="F26" s="541"/>
      <c r="G26" s="541"/>
      <c r="H26" s="562"/>
      <c r="I26" s="562"/>
      <c r="J26" s="207"/>
      <c r="K26" s="207"/>
      <c r="L26" s="207"/>
      <c r="M26" s="541"/>
      <c r="N26" s="541"/>
      <c r="O26" s="541"/>
      <c r="P26" s="541"/>
      <c r="Q26" s="541"/>
      <c r="R26" s="563" t="s">
        <v>105</v>
      </c>
      <c r="S26" s="563"/>
      <c r="T26" s="563"/>
      <c r="U26" s="563"/>
      <c r="V26" s="563"/>
      <c r="W26" s="563"/>
      <c r="X26" s="563"/>
      <c r="Y26" s="564"/>
    </row>
    <row r="27" spans="1:25" ht="19.5" customHeight="1" thickBot="1">
      <c r="A27" s="573"/>
      <c r="B27" s="574"/>
      <c r="C27" s="574"/>
      <c r="D27" s="574"/>
      <c r="E27" s="574"/>
      <c r="F27" s="574"/>
      <c r="G27" s="574"/>
      <c r="H27" s="575"/>
      <c r="I27" s="575"/>
      <c r="J27" s="208"/>
      <c r="K27" s="208"/>
      <c r="L27" s="208"/>
      <c r="M27" s="574"/>
      <c r="N27" s="574"/>
      <c r="O27" s="574"/>
      <c r="P27" s="574"/>
      <c r="Q27" s="574"/>
      <c r="R27" s="565"/>
      <c r="S27" s="565"/>
      <c r="T27" s="565"/>
      <c r="U27" s="565"/>
      <c r="V27" s="565"/>
      <c r="W27" s="565"/>
      <c r="X27" s="565"/>
      <c r="Y27" s="566"/>
    </row>
    <row r="28" spans="1:25" ht="13.5" thickBo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</row>
    <row r="29" spans="1:25" ht="23.25" customHeight="1" thickBot="1">
      <c r="A29" s="533" t="s">
        <v>265</v>
      </c>
      <c r="B29" s="534"/>
      <c r="C29" s="534"/>
      <c r="D29" s="534"/>
      <c r="E29" s="534"/>
      <c r="F29" s="534"/>
      <c r="G29" s="534"/>
      <c r="H29" s="148"/>
      <c r="I29" s="146">
        <f>((D22+E22)*10/100)</f>
        <v>0</v>
      </c>
      <c r="J29" s="210"/>
      <c r="K29" s="210"/>
      <c r="L29" s="535" t="s">
        <v>189</v>
      </c>
      <c r="M29" s="536"/>
      <c r="N29" s="536"/>
      <c r="O29" s="536"/>
      <c r="P29" s="536"/>
      <c r="Q29" s="536"/>
      <c r="R29" s="536"/>
      <c r="S29" s="536"/>
      <c r="T29" s="536"/>
      <c r="U29" s="537"/>
      <c r="V29" s="524">
        <f>IF(I22&gt;=38400,38400,I22)</f>
        <v>0</v>
      </c>
      <c r="W29" s="525"/>
      <c r="X29" s="525"/>
      <c r="Y29" s="526"/>
    </row>
    <row r="30" spans="1:25" ht="22.5" customHeight="1" thickBot="1">
      <c r="A30" s="549" t="s">
        <v>266</v>
      </c>
      <c r="B30" s="550"/>
      <c r="C30" s="550"/>
      <c r="D30" s="550"/>
      <c r="E30" s="550"/>
      <c r="F30" s="550"/>
      <c r="G30" s="550"/>
      <c r="H30" s="149"/>
      <c r="I30" s="147">
        <f>((D22+E22)*40/100)</f>
        <v>0</v>
      </c>
      <c r="J30" s="211"/>
      <c r="K30" s="211"/>
      <c r="L30" s="538"/>
      <c r="M30" s="539"/>
      <c r="N30" s="539"/>
      <c r="O30" s="539"/>
      <c r="P30" s="539"/>
      <c r="Q30" s="539"/>
      <c r="R30" s="539"/>
      <c r="S30" s="539"/>
      <c r="T30" s="539"/>
      <c r="U30" s="540"/>
      <c r="V30" s="527"/>
      <c r="W30" s="528"/>
      <c r="X30" s="528"/>
      <c r="Y30" s="529"/>
    </row>
  </sheetData>
  <sheetProtection/>
  <mergeCells count="61">
    <mergeCell ref="A1:G1"/>
    <mergeCell ref="B14:C14"/>
    <mergeCell ref="B8:C9"/>
    <mergeCell ref="D8:P8"/>
    <mergeCell ref="H1:Y1"/>
    <mergeCell ref="P3:T3"/>
    <mergeCell ref="A5:D5"/>
    <mergeCell ref="A4:D4"/>
    <mergeCell ref="N3:O3"/>
    <mergeCell ref="A2:G3"/>
    <mergeCell ref="H2:Y2"/>
    <mergeCell ref="H3:I3"/>
    <mergeCell ref="J3:M3"/>
    <mergeCell ref="V6:Y6"/>
    <mergeCell ref="E6:P6"/>
    <mergeCell ref="U3:Y3"/>
    <mergeCell ref="V5:Y5"/>
    <mergeCell ref="R8:X8"/>
    <mergeCell ref="H26:I26"/>
    <mergeCell ref="B17:C17"/>
    <mergeCell ref="B18:C18"/>
    <mergeCell ref="M26:Q26"/>
    <mergeCell ref="E4:Y4"/>
    <mergeCell ref="V7:Y7"/>
    <mergeCell ref="N5:T5"/>
    <mergeCell ref="B19:C19"/>
    <mergeCell ref="E5:M5"/>
    <mergeCell ref="A27:G27"/>
    <mergeCell ref="H27:I27"/>
    <mergeCell ref="M27:Q27"/>
    <mergeCell ref="A24:G24"/>
    <mergeCell ref="B13:C13"/>
    <mergeCell ref="H24:I24"/>
    <mergeCell ref="M24:Q24"/>
    <mergeCell ref="H25:I25"/>
    <mergeCell ref="R26:Y27"/>
    <mergeCell ref="E7:P7"/>
    <mergeCell ref="A25:G25"/>
    <mergeCell ref="Q7:U7"/>
    <mergeCell ref="B21:C21"/>
    <mergeCell ref="B20:C20"/>
    <mergeCell ref="A23:S23"/>
    <mergeCell ref="B10:C10"/>
    <mergeCell ref="A22:C22"/>
    <mergeCell ref="B15:C15"/>
    <mergeCell ref="Q6:U6"/>
    <mergeCell ref="B16:C16"/>
    <mergeCell ref="A7:D7"/>
    <mergeCell ref="Q8:Q9"/>
    <mergeCell ref="B11:C11"/>
    <mergeCell ref="B12:C12"/>
    <mergeCell ref="V29:Y30"/>
    <mergeCell ref="A6:D6"/>
    <mergeCell ref="A29:G29"/>
    <mergeCell ref="L29:U30"/>
    <mergeCell ref="M25:Q25"/>
    <mergeCell ref="A26:G26"/>
    <mergeCell ref="R24:Y25"/>
    <mergeCell ref="Y8:Y9"/>
    <mergeCell ref="A8:A9"/>
    <mergeCell ref="A30:G30"/>
  </mergeCells>
  <printOptions horizontalCentered="1"/>
  <pageMargins left="0.35433070866141736" right="0.1968503937007874" top="0.4724409448818898" bottom="0.31496062992125984" header="0.2362204724409449" footer="0.2362204724409449"/>
  <pageSetup horizontalDpi="600" verticalDpi="600" orientation="landscape" paperSize="9" scale="68" r:id="rId1"/>
  <headerFooter alignWithMargins="0">
    <oddFooter>&amp;C&amp;A :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showGridLines="0" view="pageBreakPreview" zoomScaleNormal="120" zoomScaleSheetLayoutView="100" zoomScalePageLayoutView="0" workbookViewId="0" topLeftCell="A1">
      <selection activeCell="K30" sqref="K30"/>
    </sheetView>
  </sheetViews>
  <sheetFormatPr defaultColWidth="9.140625" defaultRowHeight="12.75"/>
  <cols>
    <col min="1" max="1" width="4.421875" style="25" customWidth="1"/>
    <col min="2" max="2" width="8.421875" style="20" customWidth="1"/>
    <col min="3" max="3" width="10.421875" style="20" customWidth="1"/>
    <col min="4" max="4" width="16.8515625" style="20" customWidth="1"/>
    <col min="5" max="5" width="17.28125" style="26" customWidth="1"/>
    <col min="6" max="6" width="21.8515625" style="27" customWidth="1"/>
    <col min="7" max="7" width="11.57421875" style="28" customWidth="1"/>
    <col min="8" max="8" width="14.421875" style="28" customWidth="1"/>
    <col min="9" max="9" width="18.57421875" style="70" customWidth="1"/>
    <col min="10" max="10" width="18.140625" style="63" bestFit="1" customWidth="1"/>
    <col min="11" max="11" width="10.7109375" style="21" bestFit="1" customWidth="1"/>
    <col min="12" max="12" width="17.140625" style="21" bestFit="1" customWidth="1"/>
    <col min="13" max="15" width="9.140625" style="21" customWidth="1"/>
    <col min="16" max="16" width="22.28125" style="21" customWidth="1"/>
    <col min="17" max="16384" width="9.140625" style="21" customWidth="1"/>
  </cols>
  <sheetData>
    <row r="1" spans="1:10" s="19" customFormat="1" ht="28.5" customHeight="1">
      <c r="A1" s="623" t="str">
        <f>DETAILS!A2</f>
        <v>વિકલ્પ - 2 </v>
      </c>
      <c r="B1" s="624"/>
      <c r="C1" s="625"/>
      <c r="D1" s="626" t="s">
        <v>402</v>
      </c>
      <c r="E1" s="627"/>
      <c r="F1" s="627"/>
      <c r="G1" s="627"/>
      <c r="H1" s="628"/>
      <c r="I1" s="65"/>
      <c r="J1" s="62"/>
    </row>
    <row r="2" spans="1:10" s="19" customFormat="1" ht="57" customHeight="1" thickBot="1">
      <c r="A2" s="629" t="str">
        <f>DETAILS!A3</f>
        <v>NEW  FORMAT</v>
      </c>
      <c r="B2" s="630"/>
      <c r="C2" s="631"/>
      <c r="D2" s="673" t="s">
        <v>403</v>
      </c>
      <c r="E2" s="674"/>
      <c r="F2" s="674"/>
      <c r="G2" s="674"/>
      <c r="H2" s="675"/>
      <c r="I2" s="65"/>
      <c r="J2" s="62"/>
    </row>
    <row r="3" spans="1:10" s="19" customFormat="1" ht="21" customHeight="1">
      <c r="A3" s="394"/>
      <c r="B3" s="632"/>
      <c r="C3" s="632"/>
      <c r="D3" s="633"/>
      <c r="E3" s="633"/>
      <c r="F3" s="633"/>
      <c r="G3" s="633"/>
      <c r="H3" s="395"/>
      <c r="I3" s="393"/>
      <c r="J3" s="62"/>
    </row>
    <row r="4" spans="1:10" s="19" customFormat="1" ht="25.5" customHeight="1">
      <c r="A4" s="676" t="s">
        <v>404</v>
      </c>
      <c r="B4" s="677"/>
      <c r="C4" s="677"/>
      <c r="D4" s="677"/>
      <c r="E4" s="677"/>
      <c r="F4" s="677"/>
      <c r="G4" s="445" t="str">
        <f>DETAILS!B12</f>
        <v>2023-24</v>
      </c>
      <c r="H4" s="396" t="s">
        <v>405</v>
      </c>
      <c r="I4" s="66"/>
      <c r="J4" s="62"/>
    </row>
    <row r="5" spans="1:10" s="19" customFormat="1" ht="25.5" customHeight="1">
      <c r="A5" s="638" t="s">
        <v>406</v>
      </c>
      <c r="B5" s="639"/>
      <c r="C5" s="639"/>
      <c r="D5" s="639"/>
      <c r="E5" s="639"/>
      <c r="F5" s="639"/>
      <c r="G5" s="639"/>
      <c r="H5" s="640"/>
      <c r="I5" s="66"/>
      <c r="J5" s="62"/>
    </row>
    <row r="6" spans="1:10" s="19" customFormat="1" ht="25.5" customHeight="1" thickBot="1">
      <c r="A6" s="192"/>
      <c r="B6" s="636"/>
      <c r="C6" s="636"/>
      <c r="D6" s="637"/>
      <c r="E6" s="637"/>
      <c r="F6" s="637"/>
      <c r="G6" s="388"/>
      <c r="H6" s="397"/>
      <c r="I6" s="66"/>
      <c r="J6" s="62"/>
    </row>
    <row r="7" spans="1:9" ht="25.5" customHeight="1" thickBot="1">
      <c r="A7" s="634" t="s">
        <v>409</v>
      </c>
      <c r="B7" s="635"/>
      <c r="C7" s="652" t="s">
        <v>438</v>
      </c>
      <c r="D7" s="621"/>
      <c r="E7" s="451" t="str">
        <f>DETAILS!B12</f>
        <v>2023-24</v>
      </c>
      <c r="F7" s="621" t="s">
        <v>437</v>
      </c>
      <c r="G7" s="621"/>
      <c r="H7" s="622"/>
      <c r="I7" s="450"/>
    </row>
    <row r="8" spans="1:10" s="23" customFormat="1" ht="25.5" customHeight="1">
      <c r="A8" s="77"/>
      <c r="B8" s="389"/>
      <c r="C8" s="641" t="s">
        <v>407</v>
      </c>
      <c r="D8" s="641"/>
      <c r="E8" s="641"/>
      <c r="F8" s="641"/>
      <c r="G8" s="641"/>
      <c r="H8" s="642"/>
      <c r="I8" s="68"/>
      <c r="J8" s="64"/>
    </row>
    <row r="9" spans="1:10" s="23" customFormat="1" ht="25.5" customHeight="1" thickBot="1">
      <c r="A9" s="649"/>
      <c r="B9" s="650"/>
      <c r="C9" s="650"/>
      <c r="D9" s="650"/>
      <c r="E9" s="650"/>
      <c r="F9" s="650"/>
      <c r="G9" s="650"/>
      <c r="H9" s="651"/>
      <c r="I9" s="68"/>
      <c r="J9" s="64"/>
    </row>
    <row r="10" spans="1:10" s="23" customFormat="1" ht="25.5" customHeight="1" thickBot="1">
      <c r="A10" s="634" t="s">
        <v>408</v>
      </c>
      <c r="B10" s="635"/>
      <c r="C10" s="446" t="s">
        <v>439</v>
      </c>
      <c r="D10" s="447"/>
      <c r="E10" s="451" t="str">
        <f>DETAILS!B12</f>
        <v>2023-24</v>
      </c>
      <c r="F10" s="449" t="s">
        <v>440</v>
      </c>
      <c r="G10" s="447"/>
      <c r="H10" s="448"/>
      <c r="I10" s="68"/>
      <c r="J10" s="64"/>
    </row>
    <row r="11" spans="1:10" s="23" customFormat="1" ht="25.5" customHeight="1">
      <c r="A11" s="77"/>
      <c r="B11" s="389"/>
      <c r="C11" s="641" t="s">
        <v>407</v>
      </c>
      <c r="D11" s="641"/>
      <c r="E11" s="641"/>
      <c r="F11" s="641"/>
      <c r="G11" s="641"/>
      <c r="H11" s="642"/>
      <c r="I11" s="68"/>
      <c r="J11" s="64"/>
    </row>
    <row r="12" spans="1:10" s="23" customFormat="1" ht="19.5" customHeight="1">
      <c r="A12" s="77"/>
      <c r="B12" s="641"/>
      <c r="C12" s="646"/>
      <c r="D12" s="646"/>
      <c r="E12" s="647"/>
      <c r="F12" s="154"/>
      <c r="G12" s="390"/>
      <c r="H12" s="81"/>
      <c r="I12" s="68"/>
      <c r="J12" s="64"/>
    </row>
    <row r="13" spans="1:10" s="23" customFormat="1" ht="19.5" customHeight="1">
      <c r="A13" s="77"/>
      <c r="B13" s="648"/>
      <c r="C13" s="646"/>
      <c r="D13" s="646"/>
      <c r="E13" s="647"/>
      <c r="F13" s="24"/>
      <c r="G13" s="390"/>
      <c r="H13" s="81"/>
      <c r="I13" s="68"/>
      <c r="J13" s="64"/>
    </row>
    <row r="14" spans="1:10" s="23" customFormat="1" ht="27" customHeight="1">
      <c r="A14" s="643" t="s">
        <v>410</v>
      </c>
      <c r="B14" s="644"/>
      <c r="C14" s="645">
        <f>DETAILS!B7</f>
        <v>0</v>
      </c>
      <c r="D14" s="645"/>
      <c r="E14" s="358" t="s">
        <v>319</v>
      </c>
      <c r="F14" s="24"/>
      <c r="G14" s="390"/>
      <c r="H14" s="81"/>
      <c r="I14" s="68"/>
      <c r="J14" s="64"/>
    </row>
    <row r="15" spans="1:10" s="23" customFormat="1" ht="27" customHeight="1">
      <c r="A15" s="658" t="s">
        <v>411</v>
      </c>
      <c r="B15" s="659"/>
      <c r="C15" s="660">
        <f>DETAILS!H4</f>
        <v>45382</v>
      </c>
      <c r="D15" s="660"/>
      <c r="E15" s="358" t="s">
        <v>320</v>
      </c>
      <c r="F15" s="661" t="str">
        <f>CONCATENATE(DETAILS!B20,"    ",DETAILS!B21,"   ",DETAILS!B22)</f>
        <v>       </v>
      </c>
      <c r="G15" s="661"/>
      <c r="H15" s="662"/>
      <c r="I15" s="286"/>
      <c r="J15" s="150"/>
    </row>
    <row r="16" spans="1:10" s="23" customFormat="1" ht="27" customHeight="1">
      <c r="A16" s="77"/>
      <c r="B16" s="653"/>
      <c r="C16" s="654"/>
      <c r="D16" s="654"/>
      <c r="E16" s="193" t="s">
        <v>412</v>
      </c>
      <c r="F16" s="663">
        <f>DETAILS!B23</f>
        <v>0</v>
      </c>
      <c r="G16" s="663"/>
      <c r="H16" s="664"/>
      <c r="I16" s="68"/>
      <c r="J16" s="151"/>
    </row>
    <row r="17" spans="1:10" s="23" customFormat="1" ht="27" customHeight="1">
      <c r="A17" s="77"/>
      <c r="B17" s="655"/>
      <c r="C17" s="655"/>
      <c r="D17" s="655"/>
      <c r="E17" s="193" t="s">
        <v>413</v>
      </c>
      <c r="F17" s="663">
        <f>DETAILS!B4</f>
        <v>0</v>
      </c>
      <c r="G17" s="663"/>
      <c r="H17" s="664"/>
      <c r="I17" s="68"/>
      <c r="J17" s="64"/>
    </row>
    <row r="18" spans="1:10" s="23" customFormat="1" ht="19.5" customHeight="1" thickBot="1">
      <c r="A18" s="79"/>
      <c r="B18" s="656"/>
      <c r="C18" s="656"/>
      <c r="D18" s="656"/>
      <c r="E18" s="656"/>
      <c r="F18" s="398"/>
      <c r="G18" s="399"/>
      <c r="H18" s="241"/>
      <c r="I18" s="68"/>
      <c r="J18" s="64"/>
    </row>
    <row r="19" spans="1:10" s="23" customFormat="1" ht="19.5" customHeight="1">
      <c r="A19" s="76"/>
      <c r="B19" s="657"/>
      <c r="C19" s="657"/>
      <c r="D19" s="657"/>
      <c r="E19" s="657"/>
      <c r="F19" s="657"/>
      <c r="G19" s="403"/>
      <c r="H19" s="80"/>
      <c r="I19" s="68"/>
      <c r="J19" s="64"/>
    </row>
    <row r="20" spans="1:10" s="23" customFormat="1" ht="25.5" customHeight="1">
      <c r="A20" s="404"/>
      <c r="B20" s="659" t="s">
        <v>414</v>
      </c>
      <c r="C20" s="659"/>
      <c r="D20" s="659"/>
      <c r="E20" s="358"/>
      <c r="F20" s="358"/>
      <c r="G20" s="193"/>
      <c r="H20" s="81"/>
      <c r="I20" s="68"/>
      <c r="J20" s="64"/>
    </row>
    <row r="21" spans="1:10" s="23" customFormat="1" ht="25.5" customHeight="1">
      <c r="A21" s="77"/>
      <c r="B21" s="659" t="s">
        <v>415</v>
      </c>
      <c r="C21" s="659"/>
      <c r="D21" s="659"/>
      <c r="E21" s="358"/>
      <c r="F21" s="358"/>
      <c r="G21" s="193"/>
      <c r="H21" s="81"/>
      <c r="I21" s="68"/>
      <c r="J21" s="64"/>
    </row>
    <row r="22" spans="1:17" s="23" customFormat="1" ht="25.5" customHeight="1">
      <c r="A22" s="405"/>
      <c r="B22" s="666" t="s">
        <v>416</v>
      </c>
      <c r="C22" s="666"/>
      <c r="D22" s="666"/>
      <c r="E22" s="233"/>
      <c r="F22" s="233"/>
      <c r="G22" s="193"/>
      <c r="H22" s="81"/>
      <c r="I22" s="665"/>
      <c r="J22" s="665"/>
      <c r="K22" s="665"/>
      <c r="L22" s="665"/>
      <c r="M22" s="665"/>
      <c r="N22" s="665"/>
      <c r="O22" s="665"/>
      <c r="P22" s="665"/>
      <c r="Q22" s="665"/>
    </row>
    <row r="23" spans="1:10" s="23" customFormat="1" ht="25.5" customHeight="1">
      <c r="A23" s="77"/>
      <c r="B23" s="389"/>
      <c r="C23" s="389"/>
      <c r="D23" s="389"/>
      <c r="E23" s="389"/>
      <c r="F23" s="389"/>
      <c r="G23" s="193"/>
      <c r="H23" s="81"/>
      <c r="I23" s="68"/>
      <c r="J23" s="64"/>
    </row>
    <row r="24" spans="1:10" s="23" customFormat="1" ht="25.5" customHeight="1">
      <c r="A24" s="406"/>
      <c r="B24" s="389"/>
      <c r="C24" s="389"/>
      <c r="D24" s="401" t="s">
        <v>411</v>
      </c>
      <c r="E24" s="402">
        <f>DETAILS!H4</f>
        <v>45382</v>
      </c>
      <c r="F24" s="389"/>
      <c r="G24" s="193"/>
      <c r="H24" s="81"/>
      <c r="I24" s="68"/>
      <c r="J24" s="64"/>
    </row>
    <row r="25" spans="1:10" s="23" customFormat="1" ht="25.5" customHeight="1">
      <c r="A25" s="405"/>
      <c r="B25" s="233"/>
      <c r="C25" s="233"/>
      <c r="D25" s="233"/>
      <c r="E25" s="233"/>
      <c r="F25" s="233"/>
      <c r="G25" s="193"/>
      <c r="H25" s="81"/>
      <c r="I25" s="68"/>
      <c r="J25" s="64"/>
    </row>
    <row r="26" spans="1:10" s="23" customFormat="1" ht="25.5" customHeight="1">
      <c r="A26" s="406"/>
      <c r="B26" s="400"/>
      <c r="C26" s="400"/>
      <c r="D26" s="400"/>
      <c r="E26" s="400"/>
      <c r="F26" s="400"/>
      <c r="G26" s="391"/>
      <c r="H26" s="81"/>
      <c r="I26" s="68"/>
      <c r="J26" s="64"/>
    </row>
    <row r="27" spans="1:10" s="23" customFormat="1" ht="19.5" customHeight="1">
      <c r="A27" s="668"/>
      <c r="B27" s="646"/>
      <c r="C27" s="646"/>
      <c r="D27" s="646"/>
      <c r="E27" s="646"/>
      <c r="F27" s="646"/>
      <c r="G27" s="392"/>
      <c r="H27" s="259"/>
      <c r="I27" s="68"/>
      <c r="J27" s="64"/>
    </row>
    <row r="28" spans="1:10" s="23" customFormat="1" ht="18.75" customHeight="1">
      <c r="A28" s="669"/>
      <c r="B28" s="647"/>
      <c r="C28" s="647"/>
      <c r="D28" s="647"/>
      <c r="E28" s="647"/>
      <c r="F28" s="647"/>
      <c r="G28" s="647"/>
      <c r="H28" s="259"/>
      <c r="I28" s="68"/>
      <c r="J28" s="64"/>
    </row>
    <row r="29" spans="1:10" s="23" customFormat="1" ht="19.5" customHeight="1" hidden="1">
      <c r="A29" s="77"/>
      <c r="B29" s="647"/>
      <c r="C29" s="647"/>
      <c r="D29" s="647"/>
      <c r="E29" s="647"/>
      <c r="F29" s="647"/>
      <c r="G29" s="647"/>
      <c r="H29" s="259"/>
      <c r="I29" s="68"/>
      <c r="J29" s="64"/>
    </row>
    <row r="30" spans="1:10" s="23" customFormat="1" ht="19.5" customHeight="1" thickBot="1">
      <c r="A30" s="79"/>
      <c r="B30" s="670"/>
      <c r="C30" s="671"/>
      <c r="D30" s="671"/>
      <c r="E30" s="671"/>
      <c r="F30" s="671"/>
      <c r="G30" s="671"/>
      <c r="H30" s="407"/>
      <c r="I30" s="68"/>
      <c r="J30" s="64"/>
    </row>
    <row r="31" spans="1:10" s="23" customFormat="1" ht="3" customHeight="1">
      <c r="A31" s="649"/>
      <c r="B31" s="650"/>
      <c r="C31" s="650"/>
      <c r="D31" s="650"/>
      <c r="E31" s="650"/>
      <c r="F31" s="650"/>
      <c r="G31" s="650"/>
      <c r="H31" s="651"/>
      <c r="I31" s="68"/>
      <c r="J31" s="64"/>
    </row>
    <row r="32" spans="1:8" ht="12.75" customHeight="1">
      <c r="A32" s="234"/>
      <c r="B32" s="667"/>
      <c r="C32" s="667"/>
      <c r="D32" s="667"/>
      <c r="E32" s="667"/>
      <c r="F32" s="667"/>
      <c r="G32" s="667"/>
      <c r="H32" s="667"/>
    </row>
    <row r="33" spans="1:8" ht="12.75" customHeight="1">
      <c r="A33" s="234"/>
      <c r="B33" s="678"/>
      <c r="C33" s="678"/>
      <c r="D33" s="678"/>
      <c r="E33" s="678"/>
      <c r="F33" s="678"/>
      <c r="G33" s="678"/>
      <c r="H33" s="678"/>
    </row>
    <row r="34" spans="1:17" s="70" customFormat="1" ht="12.75" customHeight="1">
      <c r="A34" s="234"/>
      <c r="B34" s="678"/>
      <c r="C34" s="678"/>
      <c r="D34" s="678"/>
      <c r="E34" s="678"/>
      <c r="F34" s="678"/>
      <c r="G34" s="678"/>
      <c r="H34" s="678"/>
      <c r="J34" s="63"/>
      <c r="K34" s="21"/>
      <c r="L34" s="21"/>
      <c r="M34" s="21"/>
      <c r="N34" s="21"/>
      <c r="O34" s="21"/>
      <c r="P34" s="21"/>
      <c r="Q34" s="21"/>
    </row>
    <row r="35" spans="1:17" s="70" customFormat="1" ht="12.75" customHeight="1">
      <c r="A35" s="234"/>
      <c r="B35" s="678"/>
      <c r="C35" s="678"/>
      <c r="D35" s="678"/>
      <c r="E35" s="678"/>
      <c r="F35" s="678"/>
      <c r="G35" s="678"/>
      <c r="H35" s="678"/>
      <c r="J35" s="63"/>
      <c r="K35" s="21"/>
      <c r="L35" s="21"/>
      <c r="M35" s="21"/>
      <c r="N35" s="21"/>
      <c r="O35" s="21"/>
      <c r="P35" s="21"/>
      <c r="Q35" s="21"/>
    </row>
    <row r="36" spans="1:17" s="70" customFormat="1" ht="12.75" customHeight="1">
      <c r="A36" s="234"/>
      <c r="B36" s="679"/>
      <c r="C36" s="679"/>
      <c r="D36" s="679"/>
      <c r="E36" s="679"/>
      <c r="F36" s="679"/>
      <c r="G36" s="679"/>
      <c r="H36" s="679"/>
      <c r="J36" s="63"/>
      <c r="K36" s="21"/>
      <c r="L36" s="21"/>
      <c r="M36" s="21"/>
      <c r="N36" s="21"/>
      <c r="O36" s="21"/>
      <c r="P36" s="21"/>
      <c r="Q36" s="21"/>
    </row>
    <row r="37" spans="1:17" s="70" customFormat="1" ht="12.75" customHeight="1">
      <c r="A37" s="234"/>
      <c r="B37" s="680"/>
      <c r="C37" s="680"/>
      <c r="D37" s="680"/>
      <c r="E37" s="680"/>
      <c r="F37" s="680"/>
      <c r="G37" s="680"/>
      <c r="H37" s="680"/>
      <c r="J37" s="63"/>
      <c r="K37" s="21"/>
      <c r="L37" s="21"/>
      <c r="M37" s="21"/>
      <c r="N37" s="21"/>
      <c r="O37" s="21"/>
      <c r="P37" s="21"/>
      <c r="Q37" s="21"/>
    </row>
    <row r="38" spans="1:17" s="70" customFormat="1" ht="12.75" customHeight="1">
      <c r="A38" s="234"/>
      <c r="B38" s="680"/>
      <c r="C38" s="680"/>
      <c r="D38" s="680"/>
      <c r="E38" s="680"/>
      <c r="F38" s="680"/>
      <c r="G38" s="680"/>
      <c r="H38" s="680"/>
      <c r="J38" s="63"/>
      <c r="K38" s="21"/>
      <c r="L38" s="21"/>
      <c r="M38" s="21"/>
      <c r="N38" s="21"/>
      <c r="O38" s="21"/>
      <c r="P38" s="21"/>
      <c r="Q38" s="21"/>
    </row>
    <row r="39" spans="1:17" s="70" customFormat="1" ht="16.5">
      <c r="A39" s="672"/>
      <c r="B39" s="672"/>
      <c r="C39" s="672"/>
      <c r="D39" s="672"/>
      <c r="E39" s="672"/>
      <c r="F39" s="672"/>
      <c r="G39" s="672"/>
      <c r="H39" s="672"/>
      <c r="J39" s="63"/>
      <c r="K39" s="21"/>
      <c r="L39" s="21"/>
      <c r="M39" s="21"/>
      <c r="N39" s="21"/>
      <c r="O39" s="21"/>
      <c r="P39" s="21"/>
      <c r="Q39" s="21"/>
    </row>
    <row r="40" spans="1:17" s="70" customFormat="1" ht="75" customHeight="1">
      <c r="A40" s="25"/>
      <c r="B40" s="20"/>
      <c r="C40" s="20"/>
      <c r="D40" s="20"/>
      <c r="E40" s="26"/>
      <c r="F40" s="27"/>
      <c r="G40" s="28"/>
      <c r="H40" s="28"/>
      <c r="J40" s="63"/>
      <c r="K40" s="21"/>
      <c r="L40" s="21"/>
      <c r="M40" s="21"/>
      <c r="N40" s="21"/>
      <c r="O40" s="21"/>
      <c r="P40" s="21"/>
      <c r="Q40" s="21"/>
    </row>
  </sheetData>
  <sheetProtection/>
  <mergeCells count="47">
    <mergeCell ref="A39:H39"/>
    <mergeCell ref="D2:H2"/>
    <mergeCell ref="A4:F4"/>
    <mergeCell ref="B33:H33"/>
    <mergeCell ref="B34:H34"/>
    <mergeCell ref="B35:H35"/>
    <mergeCell ref="B36:H36"/>
    <mergeCell ref="B37:H37"/>
    <mergeCell ref="B38:H38"/>
    <mergeCell ref="A31:H31"/>
    <mergeCell ref="I22:Q22"/>
    <mergeCell ref="B20:D20"/>
    <mergeCell ref="B21:D21"/>
    <mergeCell ref="B22:D22"/>
    <mergeCell ref="B32:H32"/>
    <mergeCell ref="A27:F27"/>
    <mergeCell ref="A28:G28"/>
    <mergeCell ref="B29:G29"/>
    <mergeCell ref="B30:G30"/>
    <mergeCell ref="C7:D7"/>
    <mergeCell ref="B16:D16"/>
    <mergeCell ref="B17:D17"/>
    <mergeCell ref="B18:E18"/>
    <mergeCell ref="B19:F19"/>
    <mergeCell ref="A15:B15"/>
    <mergeCell ref="C15:D15"/>
    <mergeCell ref="F15:H15"/>
    <mergeCell ref="F16:H16"/>
    <mergeCell ref="F17:H17"/>
    <mergeCell ref="C8:H8"/>
    <mergeCell ref="A14:B14"/>
    <mergeCell ref="C14:D14"/>
    <mergeCell ref="B12:E12"/>
    <mergeCell ref="B13:E13"/>
    <mergeCell ref="A9:H9"/>
    <mergeCell ref="A10:B10"/>
    <mergeCell ref="C11:H11"/>
    <mergeCell ref="F7:H7"/>
    <mergeCell ref="A1:C1"/>
    <mergeCell ref="D1:H1"/>
    <mergeCell ref="A2:C2"/>
    <mergeCell ref="B3:C3"/>
    <mergeCell ref="D3:G3"/>
    <mergeCell ref="A7:B7"/>
    <mergeCell ref="B6:C6"/>
    <mergeCell ref="D6:F6"/>
    <mergeCell ref="A5:H5"/>
  </mergeCells>
  <printOptions/>
  <pageMargins left="0.5511811023622047" right="0.1968503937007874" top="0.87" bottom="0.1968503937007874" header="0.2755905511811024" footer="0"/>
  <pageSetup horizontalDpi="600" verticalDpi="600" orientation="portrait" paperSize="9" scale="90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2"/>
  <sheetViews>
    <sheetView showGridLines="0" view="pageBreakPreview" zoomScaleNormal="120" zoomScaleSheetLayoutView="100" zoomScalePageLayoutView="0" workbookViewId="0" topLeftCell="D2">
      <selection activeCell="L17" sqref="L17"/>
    </sheetView>
  </sheetViews>
  <sheetFormatPr defaultColWidth="9.140625" defaultRowHeight="12.75"/>
  <cols>
    <col min="1" max="1" width="4.421875" style="25" customWidth="1"/>
    <col min="2" max="2" width="8.421875" style="20" customWidth="1"/>
    <col min="3" max="3" width="10.421875" style="20" customWidth="1"/>
    <col min="4" max="4" width="16.8515625" style="20" customWidth="1"/>
    <col min="5" max="5" width="17.28125" style="26" customWidth="1"/>
    <col min="6" max="6" width="21.8515625" style="27" customWidth="1"/>
    <col min="7" max="7" width="14.00390625" style="28" customWidth="1"/>
    <col min="8" max="8" width="14.421875" style="28" customWidth="1"/>
    <col min="9" max="9" width="0.13671875" style="70" customWidth="1"/>
    <col min="10" max="10" width="18.140625" style="63" bestFit="1" customWidth="1"/>
    <col min="11" max="11" width="10.7109375" style="21" bestFit="1" customWidth="1"/>
    <col min="12" max="12" width="17.140625" style="21" bestFit="1" customWidth="1"/>
    <col min="13" max="15" width="9.140625" style="21" customWidth="1"/>
    <col min="16" max="16" width="22.28125" style="21" customWidth="1"/>
    <col min="17" max="16384" width="9.140625" style="21" customWidth="1"/>
  </cols>
  <sheetData>
    <row r="1" spans="1:10" s="19" customFormat="1" ht="28.5" customHeight="1">
      <c r="A1" s="623" t="str">
        <f>DETAILS!A2</f>
        <v>વિકલ્પ - 2 </v>
      </c>
      <c r="B1" s="624"/>
      <c r="C1" s="624"/>
      <c r="D1" s="755" t="s">
        <v>248</v>
      </c>
      <c r="E1" s="756"/>
      <c r="F1" s="756"/>
      <c r="G1" s="756"/>
      <c r="H1" s="757"/>
      <c r="I1" s="65"/>
      <c r="J1" s="62"/>
    </row>
    <row r="2" spans="1:10" s="19" customFormat="1" ht="27" customHeight="1" thickBot="1">
      <c r="A2" s="758" t="str">
        <f>DETAILS!A3</f>
        <v>NEW  FORMAT</v>
      </c>
      <c r="B2" s="759"/>
      <c r="C2" s="759"/>
      <c r="D2" s="369"/>
      <c r="E2" s="370" t="s">
        <v>249</v>
      </c>
      <c r="F2" s="371" t="str">
        <f>DETAILS!B12</f>
        <v>2023-24</v>
      </c>
      <c r="G2" s="371"/>
      <c r="H2" s="372"/>
      <c r="I2" s="65"/>
      <c r="J2" s="62"/>
    </row>
    <row r="3" spans="1:10" s="19" customFormat="1" ht="21" customHeight="1">
      <c r="A3" s="192" t="s">
        <v>23</v>
      </c>
      <c r="B3" s="765" t="s">
        <v>250</v>
      </c>
      <c r="C3" s="765"/>
      <c r="D3" s="637" t="str">
        <f>ANEXER!E7</f>
        <v>       </v>
      </c>
      <c r="E3" s="637"/>
      <c r="F3" s="637"/>
      <c r="G3" s="637"/>
      <c r="H3" s="280"/>
      <c r="I3" s="66"/>
      <c r="J3" s="62"/>
    </row>
    <row r="4" spans="1:10" s="19" customFormat="1" ht="21" customHeight="1">
      <c r="A4" s="192" t="s">
        <v>24</v>
      </c>
      <c r="B4" s="636" t="s">
        <v>251</v>
      </c>
      <c r="C4" s="636"/>
      <c r="D4" s="277">
        <f>DETAILS!B23</f>
        <v>0</v>
      </c>
      <c r="E4" s="166"/>
      <c r="F4" s="166"/>
      <c r="G4" s="166"/>
      <c r="H4" s="280"/>
      <c r="I4" s="66"/>
      <c r="J4" s="62"/>
    </row>
    <row r="5" spans="1:10" s="19" customFormat="1" ht="21" customHeight="1">
      <c r="A5" s="192" t="s">
        <v>25</v>
      </c>
      <c r="B5" s="766" t="s">
        <v>252</v>
      </c>
      <c r="C5" s="766"/>
      <c r="D5" s="637">
        <f>+DETAILS!B4</f>
        <v>0</v>
      </c>
      <c r="E5" s="637"/>
      <c r="F5" s="637"/>
      <c r="G5" s="637"/>
      <c r="H5" s="748"/>
      <c r="I5" s="66"/>
      <c r="J5" s="62"/>
    </row>
    <row r="6" spans="1:10" s="19" customFormat="1" ht="21" customHeight="1" thickBot="1">
      <c r="A6" s="345" t="s">
        <v>26</v>
      </c>
      <c r="B6" s="767" t="s">
        <v>253</v>
      </c>
      <c r="C6" s="767"/>
      <c r="D6" s="704">
        <f>DETAILS!B5</f>
        <v>0</v>
      </c>
      <c r="E6" s="704"/>
      <c r="F6" s="704"/>
      <c r="G6" s="301" t="s">
        <v>254</v>
      </c>
      <c r="H6" s="346">
        <f>DETAILS!B7</f>
        <v>0</v>
      </c>
      <c r="I6" s="66"/>
      <c r="J6" s="62"/>
    </row>
    <row r="7" spans="1:9" ht="26.25" customHeight="1" thickBot="1">
      <c r="A7" s="752" t="s">
        <v>255</v>
      </c>
      <c r="B7" s="753"/>
      <c r="C7" s="754"/>
      <c r="D7" s="749" t="s">
        <v>256</v>
      </c>
      <c r="E7" s="750"/>
      <c r="F7" s="750"/>
      <c r="G7" s="750"/>
      <c r="H7" s="751"/>
      <c r="I7" s="67"/>
    </row>
    <row r="8" spans="1:10" s="23" customFormat="1" ht="19.5" customHeight="1">
      <c r="A8" s="76" t="s">
        <v>23</v>
      </c>
      <c r="B8" s="701" t="s">
        <v>257</v>
      </c>
      <c r="C8" s="701"/>
      <c r="D8" s="701"/>
      <c r="E8" s="701"/>
      <c r="F8" s="739"/>
      <c r="G8" s="342"/>
      <c r="H8" s="260">
        <f>DETAILS!B37</f>
        <v>0</v>
      </c>
      <c r="I8" s="68"/>
      <c r="J8" s="64"/>
    </row>
    <row r="9" spans="1:10" s="23" customFormat="1" ht="19.5" customHeight="1">
      <c r="A9" s="77" t="s">
        <v>419</v>
      </c>
      <c r="B9" s="641" t="s">
        <v>420</v>
      </c>
      <c r="C9" s="641"/>
      <c r="D9" s="641"/>
      <c r="E9" s="641"/>
      <c r="F9" s="641"/>
      <c r="G9" s="83"/>
      <c r="H9" s="81"/>
      <c r="I9" s="68"/>
      <c r="J9" s="64"/>
    </row>
    <row r="10" spans="1:10" s="23" customFormat="1" ht="19.5" customHeight="1">
      <c r="A10" s="681" t="s">
        <v>442</v>
      </c>
      <c r="B10" s="648"/>
      <c r="C10" s="648"/>
      <c r="D10" s="648"/>
      <c r="E10" s="648"/>
      <c r="F10" s="682"/>
      <c r="G10" s="152">
        <f>IF(H8&lt;=50000,H8,50000)</f>
        <v>0</v>
      </c>
      <c r="H10" s="81"/>
      <c r="I10" s="68"/>
      <c r="J10" s="64"/>
    </row>
    <row r="11" spans="1:10" s="23" customFormat="1" ht="19.5" customHeight="1">
      <c r="A11" s="683" t="s">
        <v>441</v>
      </c>
      <c r="B11" s="684"/>
      <c r="C11" s="684"/>
      <c r="D11" s="684"/>
      <c r="E11" s="684"/>
      <c r="F11" s="685"/>
      <c r="G11" s="83"/>
      <c r="H11" s="81"/>
      <c r="I11" s="68"/>
      <c r="J11" s="64"/>
    </row>
    <row r="12" spans="1:17" s="23" customFormat="1" ht="19.5" customHeight="1">
      <c r="A12" s="681" t="s">
        <v>444</v>
      </c>
      <c r="B12" s="648"/>
      <c r="C12" s="648"/>
      <c r="D12" s="648"/>
      <c r="E12" s="648"/>
      <c r="F12" s="682"/>
      <c r="G12" s="152"/>
      <c r="H12" s="81"/>
      <c r="I12" s="939"/>
      <c r="J12" s="940" t="s">
        <v>268</v>
      </c>
      <c r="K12" s="940"/>
      <c r="L12" s="940"/>
      <c r="M12" s="940"/>
      <c r="N12" s="940"/>
      <c r="O12" s="940"/>
      <c r="P12" s="940"/>
      <c r="Q12" s="940"/>
    </row>
    <row r="13" spans="1:10" s="23" customFormat="1" ht="19.5" customHeight="1" hidden="1">
      <c r="A13" s="77"/>
      <c r="B13" s="641" t="s">
        <v>267</v>
      </c>
      <c r="C13" s="641"/>
      <c r="D13" s="641"/>
      <c r="E13" s="641"/>
      <c r="F13" s="641"/>
      <c r="G13" s="152" t="b">
        <f>IF((DETAILS!G28)="YES",ANEXER!V30,IF(DETAILS!G28="NO",0))</f>
        <v>0</v>
      </c>
      <c r="H13" s="81"/>
      <c r="I13" s="68"/>
      <c r="J13" s="64"/>
    </row>
    <row r="14" spans="1:10" s="23" customFormat="1" ht="19.5" customHeight="1">
      <c r="A14" s="760" t="s">
        <v>443</v>
      </c>
      <c r="B14" s="761"/>
      <c r="C14" s="761"/>
      <c r="D14" s="761"/>
      <c r="E14" s="761"/>
      <c r="F14" s="761"/>
      <c r="G14" s="152">
        <f>IF(I14&gt;38400,38400,I14)</f>
        <v>0</v>
      </c>
      <c r="H14" s="81"/>
      <c r="I14" s="286">
        <f>IF((DETAILS!G27)="YES",ANEXER!I22,IF(DETAILS!G27="NO",0))</f>
        <v>0</v>
      </c>
      <c r="J14" s="64"/>
    </row>
    <row r="15" spans="1:10" s="23" customFormat="1" ht="19.5" customHeight="1" hidden="1">
      <c r="A15" s="77"/>
      <c r="B15" s="647"/>
      <c r="C15" s="647"/>
      <c r="D15" s="647"/>
      <c r="E15" s="647"/>
      <c r="F15" s="647"/>
      <c r="G15" s="740"/>
      <c r="H15" s="232"/>
      <c r="I15" s="68"/>
      <c r="J15" s="64"/>
    </row>
    <row r="16" spans="1:10" s="23" customFormat="1" ht="19.5" customHeight="1">
      <c r="A16" s="85" t="s">
        <v>445</v>
      </c>
      <c r="B16" s="86"/>
      <c r="C16" s="86"/>
      <c r="D16" s="86"/>
      <c r="E16" s="86"/>
      <c r="F16" s="86"/>
      <c r="G16" s="444"/>
      <c r="H16" s="452">
        <f>SUM(G10:G14)</f>
        <v>0</v>
      </c>
      <c r="I16" s="68"/>
      <c r="J16" s="64"/>
    </row>
    <row r="17" spans="1:10" s="23" customFormat="1" ht="19.5" customHeight="1" thickBot="1">
      <c r="A17" s="79" t="s">
        <v>25</v>
      </c>
      <c r="B17" s="670" t="s">
        <v>446</v>
      </c>
      <c r="C17" s="671"/>
      <c r="D17" s="671"/>
      <c r="E17" s="671"/>
      <c r="F17" s="671"/>
      <c r="G17" s="762"/>
      <c r="H17" s="261">
        <f>H8-H16</f>
        <v>0</v>
      </c>
      <c r="I17" s="68"/>
      <c r="J17" s="64"/>
    </row>
    <row r="18" spans="1:10" s="23" customFormat="1" ht="27" customHeight="1" thickBot="1">
      <c r="A18" s="729" t="s">
        <v>269</v>
      </c>
      <c r="B18" s="730"/>
      <c r="C18" s="736" t="s">
        <v>270</v>
      </c>
      <c r="D18" s="737"/>
      <c r="E18" s="746" t="s">
        <v>271</v>
      </c>
      <c r="F18" s="747"/>
      <c r="G18" s="747"/>
      <c r="H18" s="343"/>
      <c r="I18" s="69"/>
      <c r="J18" s="64"/>
    </row>
    <row r="19" spans="1:10" s="23" customFormat="1" ht="17.25" customHeight="1">
      <c r="A19" s="76" t="s">
        <v>23</v>
      </c>
      <c r="B19" s="701" t="s">
        <v>272</v>
      </c>
      <c r="C19" s="701"/>
      <c r="D19" s="701"/>
      <c r="E19" s="701"/>
      <c r="F19" s="701"/>
      <c r="G19" s="741"/>
      <c r="H19" s="81"/>
      <c r="I19" s="68"/>
      <c r="J19" s="64"/>
    </row>
    <row r="20" spans="1:10" s="23" customFormat="1" ht="17.25" customHeight="1">
      <c r="A20" s="77"/>
      <c r="B20" s="646" t="s">
        <v>277</v>
      </c>
      <c r="C20" s="646"/>
      <c r="D20" s="646"/>
      <c r="E20" s="646"/>
      <c r="F20" s="646"/>
      <c r="G20" s="294">
        <f>DETAILS!B44</f>
        <v>0</v>
      </c>
      <c r="H20" s="81"/>
      <c r="I20" s="68"/>
      <c r="J20" s="64"/>
    </row>
    <row r="21" spans="1:10" s="23" customFormat="1" ht="17.25" customHeight="1">
      <c r="A21" s="77"/>
      <c r="B21" s="646" t="s">
        <v>273</v>
      </c>
      <c r="C21" s="646"/>
      <c r="D21" s="646"/>
      <c r="E21" s="646"/>
      <c r="F21" s="646"/>
      <c r="G21" s="294">
        <f>DETAILS!B45</f>
        <v>0</v>
      </c>
      <c r="H21" s="81"/>
      <c r="I21" s="68"/>
      <c r="J21" s="64"/>
    </row>
    <row r="22" spans="1:10" s="23" customFormat="1" ht="17.25" customHeight="1">
      <c r="A22" s="77"/>
      <c r="B22" s="646" t="s">
        <v>274</v>
      </c>
      <c r="C22" s="646"/>
      <c r="D22" s="646"/>
      <c r="E22" s="646"/>
      <c r="F22" s="646"/>
      <c r="G22" s="152">
        <f>DETAILS!B46</f>
        <v>0</v>
      </c>
      <c r="H22" s="81"/>
      <c r="I22" s="68"/>
      <c r="J22" s="64"/>
    </row>
    <row r="23" spans="1:10" s="23" customFormat="1" ht="17.25" customHeight="1">
      <c r="A23" s="77"/>
      <c r="B23" s="646" t="s">
        <v>275</v>
      </c>
      <c r="C23" s="646"/>
      <c r="D23" s="646"/>
      <c r="E23" s="646"/>
      <c r="F23" s="646"/>
      <c r="G23" s="152">
        <f>DETAILS!B47</f>
        <v>0</v>
      </c>
      <c r="H23" s="81"/>
      <c r="I23" s="68"/>
      <c r="J23" s="64"/>
    </row>
    <row r="24" spans="1:10" s="23" customFormat="1" ht="17.25" customHeight="1">
      <c r="A24" s="77"/>
      <c r="B24" s="688" t="s">
        <v>276</v>
      </c>
      <c r="C24" s="648"/>
      <c r="D24" s="648"/>
      <c r="E24" s="647"/>
      <c r="F24" s="647"/>
      <c r="G24" s="152">
        <f>DETAILS!B48</f>
        <v>0</v>
      </c>
      <c r="H24" s="81"/>
      <c r="I24" s="68"/>
      <c r="J24" s="64"/>
    </row>
    <row r="25" spans="1:10" s="23" customFormat="1" ht="17.25" customHeight="1">
      <c r="A25" s="77"/>
      <c r="B25" s="648" t="s">
        <v>278</v>
      </c>
      <c r="C25" s="648"/>
      <c r="D25" s="648"/>
      <c r="E25" s="647"/>
      <c r="F25" s="647"/>
      <c r="G25" s="152">
        <f>DETAILS!B49</f>
        <v>0</v>
      </c>
      <c r="H25" s="81"/>
      <c r="I25" s="68"/>
      <c r="J25" s="64"/>
    </row>
    <row r="26" spans="1:10" s="23" customFormat="1" ht="17.25" customHeight="1">
      <c r="A26" s="77"/>
      <c r="B26" s="648" t="s">
        <v>279</v>
      </c>
      <c r="C26" s="648"/>
      <c r="D26" s="648"/>
      <c r="E26" s="647"/>
      <c r="F26" s="647"/>
      <c r="G26" s="152">
        <f>DETAILS!B50</f>
        <v>0</v>
      </c>
      <c r="H26" s="81"/>
      <c r="I26" s="68"/>
      <c r="J26" s="64"/>
    </row>
    <row r="27" spans="1:10" s="23" customFormat="1" ht="17.25" customHeight="1">
      <c r="A27" s="77"/>
      <c r="B27" s="648" t="s">
        <v>280</v>
      </c>
      <c r="C27" s="648"/>
      <c r="D27" s="648"/>
      <c r="E27" s="648"/>
      <c r="F27" s="648"/>
      <c r="G27" s="152">
        <f>DETAILS!B51</f>
        <v>0</v>
      </c>
      <c r="H27" s="81"/>
      <c r="I27" s="68"/>
      <c r="J27" s="64"/>
    </row>
    <row r="28" spans="1:10" s="23" customFormat="1" ht="17.25" customHeight="1">
      <c r="A28" s="77"/>
      <c r="B28" s="648" t="s">
        <v>282</v>
      </c>
      <c r="C28" s="648"/>
      <c r="D28" s="648"/>
      <c r="E28" s="648"/>
      <c r="F28" s="648"/>
      <c r="G28" s="152">
        <f>DETAILS!B52</f>
        <v>0</v>
      </c>
      <c r="H28" s="81"/>
      <c r="I28" s="68"/>
      <c r="J28" s="64"/>
    </row>
    <row r="29" spans="1:10" s="23" customFormat="1" ht="17.25" customHeight="1">
      <c r="A29" s="77"/>
      <c r="B29" s="648" t="s">
        <v>283</v>
      </c>
      <c r="C29" s="648"/>
      <c r="D29" s="648"/>
      <c r="E29" s="648"/>
      <c r="F29" s="648"/>
      <c r="G29" s="152">
        <f>DETAILS!B53</f>
        <v>0</v>
      </c>
      <c r="H29" s="81"/>
      <c r="I29" s="68"/>
      <c r="J29" s="64"/>
    </row>
    <row r="30" spans="1:10" s="23" customFormat="1" ht="17.25" customHeight="1">
      <c r="A30" s="77"/>
      <c r="B30" s="648" t="s">
        <v>284</v>
      </c>
      <c r="C30" s="648"/>
      <c r="D30" s="648"/>
      <c r="E30" s="648"/>
      <c r="F30" s="648"/>
      <c r="G30" s="155">
        <f>DETAILS!B54</f>
        <v>0</v>
      </c>
      <c r="H30" s="81"/>
      <c r="I30" s="68"/>
      <c r="J30" s="64"/>
    </row>
    <row r="31" spans="1:10" s="23" customFormat="1" ht="12.75" customHeight="1">
      <c r="A31" s="77"/>
      <c r="B31" s="647" t="s">
        <v>285</v>
      </c>
      <c r="C31" s="648"/>
      <c r="D31" s="648"/>
      <c r="E31" s="647"/>
      <c r="F31" s="647"/>
      <c r="G31" s="152">
        <f>DETAILS!B55</f>
        <v>0</v>
      </c>
      <c r="H31" s="81"/>
      <c r="I31" s="68"/>
      <c r="J31" s="64"/>
    </row>
    <row r="32" spans="1:10" s="23" customFormat="1" ht="12.75" customHeight="1">
      <c r="A32" s="77"/>
      <c r="B32" s="647" t="s">
        <v>286</v>
      </c>
      <c r="C32" s="648"/>
      <c r="D32" s="648"/>
      <c r="E32" s="647"/>
      <c r="F32" s="647"/>
      <c r="G32" s="155">
        <f>DETAILS!B56</f>
        <v>0</v>
      </c>
      <c r="H32" s="81"/>
      <c r="I32" s="68"/>
      <c r="J32" s="64"/>
    </row>
    <row r="33" spans="1:10" s="23" customFormat="1" ht="18" customHeight="1" thickBot="1">
      <c r="A33" s="268"/>
      <c r="B33" s="742" t="s">
        <v>287</v>
      </c>
      <c r="C33" s="743"/>
      <c r="D33" s="743"/>
      <c r="E33" s="744"/>
      <c r="F33" s="745"/>
      <c r="G33" s="267">
        <f>SUM(G20:G32)</f>
        <v>0</v>
      </c>
      <c r="H33" s="81"/>
      <c r="I33" s="68"/>
      <c r="J33" s="64"/>
    </row>
    <row r="34" spans="1:10" s="23" customFormat="1" ht="21" customHeight="1" thickBot="1">
      <c r="A34" s="763" t="s">
        <v>288</v>
      </c>
      <c r="B34" s="764"/>
      <c r="C34" s="764"/>
      <c r="D34" s="764"/>
      <c r="E34" s="764"/>
      <c r="F34" s="764"/>
      <c r="G34" s="242">
        <v>0</v>
      </c>
      <c r="H34" s="241"/>
      <c r="I34" s="68"/>
      <c r="J34" s="64"/>
    </row>
    <row r="35" spans="1:10" s="23" customFormat="1" ht="2.25" customHeight="1" hidden="1" thickBot="1">
      <c r="A35" s="77"/>
      <c r="B35" s="191"/>
      <c r="C35" s="191"/>
      <c r="D35" s="191"/>
      <c r="E35" s="300"/>
      <c r="F35" s="300"/>
      <c r="G35" s="193"/>
      <c r="H35" s="81"/>
      <c r="I35" s="68"/>
      <c r="J35" s="64"/>
    </row>
    <row r="36" spans="1:10" s="23" customFormat="1" ht="18" customHeight="1">
      <c r="A36" s="76" t="s">
        <v>25</v>
      </c>
      <c r="B36" s="738" t="s">
        <v>289</v>
      </c>
      <c r="C36" s="738"/>
      <c r="D36" s="738"/>
      <c r="E36" s="738"/>
      <c r="F36" s="738"/>
      <c r="G36" s="194"/>
      <c r="H36" s="80"/>
      <c r="I36" s="68"/>
      <c r="J36" s="64"/>
    </row>
    <row r="37" spans="1:10" s="23" customFormat="1" ht="15.75" customHeight="1">
      <c r="A37" s="77"/>
      <c r="B37" s="688" t="s">
        <v>291</v>
      </c>
      <c r="C37" s="688"/>
      <c r="D37" s="688"/>
      <c r="E37" s="688"/>
      <c r="F37" s="688"/>
      <c r="G37" s="152">
        <v>0</v>
      </c>
      <c r="H37" s="81"/>
      <c r="I37" s="68"/>
      <c r="J37" s="64"/>
    </row>
    <row r="38" spans="1:10" s="23" customFormat="1" ht="15.75" customHeight="1">
      <c r="A38" s="77"/>
      <c r="B38" s="688" t="s">
        <v>290</v>
      </c>
      <c r="C38" s="688"/>
      <c r="D38" s="688"/>
      <c r="E38" s="688"/>
      <c r="F38" s="688"/>
      <c r="G38" s="152">
        <v>0</v>
      </c>
      <c r="H38" s="81"/>
      <c r="I38" s="68"/>
      <c r="J38" s="64"/>
    </row>
    <row r="39" spans="1:10" s="23" customFormat="1" ht="15.75" customHeight="1">
      <c r="A39" s="77"/>
      <c r="B39" s="648" t="s">
        <v>292</v>
      </c>
      <c r="C39" s="648"/>
      <c r="D39" s="648"/>
      <c r="E39" s="647"/>
      <c r="F39" s="647"/>
      <c r="G39" s="152">
        <v>0</v>
      </c>
      <c r="H39" s="81"/>
      <c r="I39" s="68"/>
      <c r="J39" s="64"/>
    </row>
    <row r="40" spans="1:10" s="23" customFormat="1" ht="15.75" customHeight="1">
      <c r="A40" s="77"/>
      <c r="B40" s="648" t="s">
        <v>293</v>
      </c>
      <c r="C40" s="648"/>
      <c r="D40" s="648"/>
      <c r="E40" s="647"/>
      <c r="F40" s="647"/>
      <c r="G40" s="152">
        <v>0</v>
      </c>
      <c r="H40" s="81"/>
      <c r="I40" s="68"/>
      <c r="J40" s="64"/>
    </row>
    <row r="41" spans="1:10" s="23" customFormat="1" ht="15.75" customHeight="1">
      <c r="A41" s="77"/>
      <c r="B41" s="688" t="s">
        <v>294</v>
      </c>
      <c r="C41" s="648"/>
      <c r="D41" s="648"/>
      <c r="E41" s="647"/>
      <c r="F41" s="647"/>
      <c r="G41" s="152">
        <v>0</v>
      </c>
      <c r="H41" s="81"/>
      <c r="I41" s="68"/>
      <c r="J41" s="64"/>
    </row>
    <row r="42" spans="1:10" s="23" customFormat="1" ht="15.75" customHeight="1">
      <c r="A42" s="77"/>
      <c r="B42" s="688" t="s">
        <v>295</v>
      </c>
      <c r="C42" s="648"/>
      <c r="D42" s="648"/>
      <c r="E42" s="647"/>
      <c r="F42" s="647"/>
      <c r="G42" s="152"/>
      <c r="H42" s="81"/>
      <c r="I42" s="68"/>
      <c r="J42" s="64"/>
    </row>
    <row r="43" spans="1:10" s="23" customFormat="1" ht="16.5" customHeight="1" thickBot="1">
      <c r="A43" s="77"/>
      <c r="B43" s="688" t="s">
        <v>296</v>
      </c>
      <c r="C43" s="648"/>
      <c r="D43" s="648"/>
      <c r="E43" s="647"/>
      <c r="F43" s="647"/>
      <c r="G43" s="152">
        <v>0</v>
      </c>
      <c r="H43" s="81"/>
      <c r="I43" s="68"/>
      <c r="J43" s="64"/>
    </row>
    <row r="44" spans="1:10" s="23" customFormat="1" ht="7.5" customHeight="1" hidden="1" thickBot="1">
      <c r="A44" s="77"/>
      <c r="B44" s="648"/>
      <c r="C44" s="648"/>
      <c r="D44" s="648"/>
      <c r="E44" s="647"/>
      <c r="F44" s="647"/>
      <c r="G44" s="235"/>
      <c r="H44" s="81"/>
      <c r="I44" s="68"/>
      <c r="J44" s="64"/>
    </row>
    <row r="45" spans="1:10" s="23" customFormat="1" ht="21" customHeight="1" thickBot="1">
      <c r="A45" s="77"/>
      <c r="B45" s="648" t="s">
        <v>297</v>
      </c>
      <c r="C45" s="648"/>
      <c r="D45" s="648"/>
      <c r="E45" s="647"/>
      <c r="F45" s="731"/>
      <c r="G45" s="242">
        <f>SUM(G37:G44)</f>
        <v>0</v>
      </c>
      <c r="H45" s="81"/>
      <c r="I45" s="68"/>
      <c r="J45" s="64"/>
    </row>
    <row r="46" spans="1:10" s="23" customFormat="1" ht="17.25" customHeight="1">
      <c r="A46" s="77" t="s">
        <v>26</v>
      </c>
      <c r="B46" s="641" t="s">
        <v>298</v>
      </c>
      <c r="C46" s="641"/>
      <c r="D46" s="641"/>
      <c r="E46" s="641"/>
      <c r="F46" s="641"/>
      <c r="G46" s="344">
        <v>0</v>
      </c>
      <c r="H46" s="81"/>
      <c r="I46" s="68"/>
      <c r="J46" s="64"/>
    </row>
    <row r="47" spans="1:10" s="23" customFormat="1" ht="23.25" customHeight="1" thickBot="1">
      <c r="A47" s="430" t="s">
        <v>27</v>
      </c>
      <c r="B47" s="686" t="s">
        <v>299</v>
      </c>
      <c r="C47" s="686"/>
      <c r="D47" s="686"/>
      <c r="E47" s="686"/>
      <c r="F47" s="686"/>
      <c r="G47" s="687"/>
      <c r="H47" s="431">
        <f>+G33+G34+G45+G46</f>
        <v>0</v>
      </c>
      <c r="I47" s="68"/>
      <c r="J47" s="64"/>
    </row>
    <row r="48" spans="1:10" s="23" customFormat="1" ht="22.5" customHeight="1" thickBot="1">
      <c r="A48" s="729" t="s">
        <v>300</v>
      </c>
      <c r="B48" s="732"/>
      <c r="C48" s="730"/>
      <c r="D48" s="733" t="s">
        <v>301</v>
      </c>
      <c r="E48" s="734"/>
      <c r="F48" s="734"/>
      <c r="G48" s="735"/>
      <c r="H48" s="432"/>
      <c r="I48" s="68"/>
      <c r="J48" s="64"/>
    </row>
    <row r="49" spans="1:10" s="23" customFormat="1" ht="18" customHeight="1">
      <c r="A49" s="77" t="s">
        <v>23</v>
      </c>
      <c r="B49" s="641" t="s">
        <v>421</v>
      </c>
      <c r="C49" s="641"/>
      <c r="D49" s="641"/>
      <c r="E49" s="647"/>
      <c r="F49" s="647"/>
      <c r="G49" s="84"/>
      <c r="H49" s="237">
        <f>+H17+H47</f>
        <v>0</v>
      </c>
      <c r="I49" s="68"/>
      <c r="J49" s="64"/>
    </row>
    <row r="50" spans="1:10" s="23" customFormat="1" ht="18" customHeight="1" thickBot="1">
      <c r="A50" s="79" t="s">
        <v>24</v>
      </c>
      <c r="B50" s="728" t="s">
        <v>422</v>
      </c>
      <c r="C50" s="728"/>
      <c r="D50" s="728"/>
      <c r="E50" s="670"/>
      <c r="F50" s="670"/>
      <c r="G50" s="433"/>
      <c r="H50" s="434">
        <f>ROUND(H49,-1)</f>
        <v>0</v>
      </c>
      <c r="I50" s="68"/>
      <c r="J50" s="64"/>
    </row>
    <row r="51" spans="1:10" s="23" customFormat="1" ht="27" customHeight="1" thickBot="1">
      <c r="A51" s="692" t="s">
        <v>423</v>
      </c>
      <c r="B51" s="693"/>
      <c r="C51" s="694"/>
      <c r="D51" s="689" t="s">
        <v>302</v>
      </c>
      <c r="E51" s="690"/>
      <c r="F51" s="690"/>
      <c r="G51" s="690"/>
      <c r="H51" s="691"/>
      <c r="I51" s="68"/>
      <c r="J51" s="64"/>
    </row>
    <row r="52" spans="1:10" s="23" customFormat="1" ht="21" customHeight="1">
      <c r="A52" s="713" t="s">
        <v>451</v>
      </c>
      <c r="B52" s="714"/>
      <c r="C52" s="714"/>
      <c r="D52" s="714"/>
      <c r="E52" s="243">
        <f>H50</f>
        <v>0</v>
      </c>
      <c r="F52" s="698" t="s">
        <v>452</v>
      </c>
      <c r="G52" s="698"/>
      <c r="H52" s="699"/>
      <c r="I52" s="68"/>
      <c r="J52" s="64"/>
    </row>
    <row r="53" spans="1:11" s="23" customFormat="1" ht="16.5" customHeight="1">
      <c r="A53" s="695" t="s">
        <v>454</v>
      </c>
      <c r="B53" s="641"/>
      <c r="C53" s="641"/>
      <c r="D53" s="641"/>
      <c r="E53" s="641"/>
      <c r="F53" s="641"/>
      <c r="G53" s="641"/>
      <c r="H53" s="642"/>
      <c r="I53" s="68"/>
      <c r="J53" s="64"/>
      <c r="K53" s="22"/>
    </row>
    <row r="54" spans="1:10" s="23" customFormat="1" ht="19.5" customHeight="1" thickBot="1">
      <c r="A54" s="715" t="s">
        <v>453</v>
      </c>
      <c r="B54" s="670"/>
      <c r="C54" s="670"/>
      <c r="D54" s="670"/>
      <c r="E54" s="670"/>
      <c r="F54" s="670"/>
      <c r="G54" s="670"/>
      <c r="H54" s="716"/>
      <c r="I54" s="68"/>
      <c r="J54" s="64"/>
    </row>
    <row r="55" spans="1:10" s="23" customFormat="1" ht="19.5" customHeight="1">
      <c r="A55" s="76" t="s">
        <v>23</v>
      </c>
      <c r="B55" s="696" t="s">
        <v>455</v>
      </c>
      <c r="C55" s="696"/>
      <c r="D55" s="696"/>
      <c r="E55" s="696"/>
      <c r="F55" s="696"/>
      <c r="G55" s="696"/>
      <c r="H55" s="697"/>
      <c r="I55" s="68"/>
      <c r="J55" s="64"/>
    </row>
    <row r="56" spans="1:10" s="23" customFormat="1" ht="19.5" customHeight="1">
      <c r="A56" s="77"/>
      <c r="B56" s="688" t="s">
        <v>426</v>
      </c>
      <c r="C56" s="688"/>
      <c r="D56" s="688"/>
      <c r="E56" s="688"/>
      <c r="F56" s="688"/>
      <c r="G56" s="688"/>
      <c r="H56" s="82" t="s">
        <v>31</v>
      </c>
      <c r="I56" s="68"/>
      <c r="J56" s="64"/>
    </row>
    <row r="57" spans="1:10" s="23" customFormat="1" ht="19.5" customHeight="1">
      <c r="A57" s="77"/>
      <c r="B57" s="688" t="s">
        <v>447</v>
      </c>
      <c r="C57" s="688"/>
      <c r="D57" s="688"/>
      <c r="E57" s="688"/>
      <c r="F57" s="688"/>
      <c r="G57" s="688"/>
      <c r="H57" s="195">
        <f>ROUND(IF(E52&gt;600000,15000,IF(E52&gt;300000,(E52-300000)*5%,0)),0)</f>
        <v>0</v>
      </c>
      <c r="I57" s="72"/>
      <c r="J57" s="64"/>
    </row>
    <row r="58" spans="1:10" s="23" customFormat="1" ht="19.5" customHeight="1">
      <c r="A58" s="77"/>
      <c r="B58" s="688" t="s">
        <v>448</v>
      </c>
      <c r="C58" s="688"/>
      <c r="D58" s="688"/>
      <c r="E58" s="688"/>
      <c r="F58" s="688"/>
      <c r="G58" s="688"/>
      <c r="H58" s="195">
        <f>ROUND(IF(H49&gt;900000,30000,IF(H49&gt;600000,(H49-600000)*10%,0)),1)</f>
        <v>0</v>
      </c>
      <c r="I58" s="72"/>
      <c r="J58" s="64"/>
    </row>
    <row r="59" spans="1:10" s="23" customFormat="1" ht="19.5" customHeight="1">
      <c r="A59" s="77"/>
      <c r="B59" s="688" t="s">
        <v>449</v>
      </c>
      <c r="C59" s="688"/>
      <c r="D59" s="688"/>
      <c r="E59" s="688"/>
      <c r="F59" s="688"/>
      <c r="G59" s="688"/>
      <c r="H59" s="195">
        <f>ROUND(IF(E52&gt;1200000,45000,IF(E52&gt;900000,(E52-900000)*15%,0)),0)</f>
        <v>0</v>
      </c>
      <c r="I59" s="72"/>
      <c r="J59" s="64"/>
    </row>
    <row r="60" spans="1:10" s="23" customFormat="1" ht="19.5" customHeight="1">
      <c r="A60" s="77"/>
      <c r="B60" s="688" t="s">
        <v>450</v>
      </c>
      <c r="C60" s="688"/>
      <c r="D60" s="688"/>
      <c r="E60" s="688"/>
      <c r="F60" s="688"/>
      <c r="G60" s="688"/>
      <c r="H60" s="195">
        <f>ROUND(IF(E52&gt;1500000,60000,IF(E52&gt;1200000,(E52-1200000)*20%,0)),0)</f>
        <v>0</v>
      </c>
      <c r="I60" s="72"/>
      <c r="J60" s="64"/>
    </row>
    <row r="61" spans="1:10" s="23" customFormat="1" ht="19.5" customHeight="1">
      <c r="A61" s="77"/>
      <c r="B61" s="688" t="s">
        <v>425</v>
      </c>
      <c r="C61" s="688"/>
      <c r="D61" s="688"/>
      <c r="E61" s="688"/>
      <c r="F61" s="688"/>
      <c r="G61" s="688"/>
      <c r="H61" s="195">
        <f>ROUND(IF(E52&gt;5000000,1050000,IF(E52&gt;1500000,(E52-1500000)*30%,0)),0)</f>
        <v>0</v>
      </c>
      <c r="I61" s="72"/>
      <c r="J61" s="64"/>
    </row>
    <row r="62" spans="1:10" s="23" customFormat="1" ht="19.5" customHeight="1">
      <c r="A62" s="77"/>
      <c r="B62" s="688"/>
      <c r="C62" s="688"/>
      <c r="D62" s="688"/>
      <c r="E62" s="688"/>
      <c r="F62" s="688"/>
      <c r="G62" s="688"/>
      <c r="H62" s="195"/>
      <c r="I62" s="72"/>
      <c r="J62" s="64"/>
    </row>
    <row r="63" spans="1:10" s="23" customFormat="1" ht="17.25" customHeight="1">
      <c r="A63" s="77"/>
      <c r="B63" s="647" t="s">
        <v>424</v>
      </c>
      <c r="C63" s="647"/>
      <c r="D63" s="647"/>
      <c r="E63" s="647"/>
      <c r="F63" s="647"/>
      <c r="G63" s="647"/>
      <c r="H63" s="238">
        <f>ROUND(SUM(H56:H62),1)</f>
        <v>0</v>
      </c>
      <c r="I63" s="71">
        <f>ROUND(H63-(H49-700000),2)</f>
        <v>700000</v>
      </c>
      <c r="J63" s="64"/>
    </row>
    <row r="64" spans="1:10" s="23" customFormat="1" ht="21" customHeight="1">
      <c r="A64" s="77"/>
      <c r="B64" s="349" t="s">
        <v>303</v>
      </c>
      <c r="C64" s="646" t="s">
        <v>456</v>
      </c>
      <c r="D64" s="646"/>
      <c r="E64" s="646"/>
      <c r="F64" s="646"/>
      <c r="G64" s="646"/>
      <c r="H64" s="133"/>
      <c r="I64" s="71"/>
      <c r="J64" s="64"/>
    </row>
    <row r="65" spans="1:10" s="23" customFormat="1" ht="16.5" customHeight="1">
      <c r="A65" s="77"/>
      <c r="B65" s="347"/>
      <c r="C65" s="688" t="s">
        <v>457</v>
      </c>
      <c r="D65" s="688"/>
      <c r="E65" s="688"/>
      <c r="F65" s="688"/>
      <c r="G65" s="688"/>
      <c r="H65" s="196">
        <f>IF(H49&gt;727776,0,IF(H49&gt;700000,I63,IF(H63&lt;25000,H63,25000)))</f>
        <v>0</v>
      </c>
      <c r="I65" s="71"/>
      <c r="J65" s="64"/>
    </row>
    <row r="66" spans="1:10" s="23" customFormat="1" ht="18.75" customHeight="1" thickBot="1">
      <c r="A66" s="79"/>
      <c r="B66" s="350"/>
      <c r="C66" s="351"/>
      <c r="D66" s="351"/>
      <c r="E66" s="351"/>
      <c r="F66" s="700" t="s">
        <v>304</v>
      </c>
      <c r="G66" s="700"/>
      <c r="H66" s="239">
        <f>H63-H65</f>
        <v>0</v>
      </c>
      <c r="I66" s="71"/>
      <c r="J66" s="64"/>
    </row>
    <row r="67" spans="1:10" s="23" customFormat="1" ht="3.75" customHeight="1" thickBot="1">
      <c r="A67" s="77"/>
      <c r="B67" s="132"/>
      <c r="C67" s="134"/>
      <c r="D67" s="134"/>
      <c r="E67" s="134"/>
      <c r="F67" s="236"/>
      <c r="G67" s="236"/>
      <c r="H67" s="408"/>
      <c r="I67" s="71"/>
      <c r="J67" s="64"/>
    </row>
    <row r="68" spans="1:10" s="23" customFormat="1" ht="30.75" customHeight="1" thickBot="1">
      <c r="A68" s="692" t="s">
        <v>458</v>
      </c>
      <c r="B68" s="693"/>
      <c r="C68" s="694"/>
      <c r="D68" s="722" t="s">
        <v>305</v>
      </c>
      <c r="E68" s="723"/>
      <c r="F68" s="723"/>
      <c r="G68" s="723"/>
      <c r="H68" s="724"/>
      <c r="I68" s="68"/>
      <c r="J68" s="64"/>
    </row>
    <row r="69" spans="1:10" s="23" customFormat="1" ht="18" customHeight="1">
      <c r="A69" s="76" t="s">
        <v>23</v>
      </c>
      <c r="B69" s="701" t="s">
        <v>306</v>
      </c>
      <c r="C69" s="701"/>
      <c r="D69" s="641"/>
      <c r="E69" s="647"/>
      <c r="F69" s="647"/>
      <c r="G69" s="647"/>
      <c r="H69" s="220">
        <f>H66</f>
        <v>0</v>
      </c>
      <c r="I69" s="68"/>
      <c r="J69" s="64"/>
    </row>
    <row r="70" spans="1:10" s="23" customFormat="1" ht="18" customHeight="1">
      <c r="A70" s="77" t="s">
        <v>24</v>
      </c>
      <c r="B70" s="641" t="s">
        <v>307</v>
      </c>
      <c r="C70" s="641"/>
      <c r="D70" s="641"/>
      <c r="E70" s="647"/>
      <c r="F70" s="647"/>
      <c r="G70" s="647"/>
      <c r="H70" s="156">
        <f>ROUND(H69*4/100,2)</f>
        <v>0</v>
      </c>
      <c r="I70" s="68"/>
      <c r="J70" s="64"/>
    </row>
    <row r="71" spans="1:10" s="23" customFormat="1" ht="18" customHeight="1">
      <c r="A71" s="77"/>
      <c r="B71" s="688" t="s">
        <v>308</v>
      </c>
      <c r="C71" s="688"/>
      <c r="D71" s="688"/>
      <c r="E71" s="688"/>
      <c r="F71" s="688"/>
      <c r="G71" s="688"/>
      <c r="H71" s="127"/>
      <c r="I71" s="68"/>
      <c r="J71" s="64"/>
    </row>
    <row r="72" spans="1:10" s="23" customFormat="1" ht="18" customHeight="1">
      <c r="A72" s="77"/>
      <c r="B72" s="688" t="s">
        <v>309</v>
      </c>
      <c r="C72" s="688"/>
      <c r="D72" s="688"/>
      <c r="E72" s="688"/>
      <c r="F72" s="688"/>
      <c r="G72" s="688"/>
      <c r="H72" s="128"/>
      <c r="I72" s="68"/>
      <c r="J72" s="64"/>
    </row>
    <row r="73" spans="1:10" s="23" customFormat="1" ht="18" customHeight="1">
      <c r="A73" s="77"/>
      <c r="B73" s="688" t="s">
        <v>310</v>
      </c>
      <c r="C73" s="688"/>
      <c r="D73" s="688"/>
      <c r="E73" s="688"/>
      <c r="F73" s="688"/>
      <c r="G73" s="688"/>
      <c r="H73" s="128"/>
      <c r="I73" s="68"/>
      <c r="J73" s="64"/>
    </row>
    <row r="74" spans="1:10" s="23" customFormat="1" ht="18" customHeight="1">
      <c r="A74" s="77"/>
      <c r="B74" s="727" t="s">
        <v>311</v>
      </c>
      <c r="C74" s="727"/>
      <c r="D74" s="727"/>
      <c r="E74" s="727"/>
      <c r="F74" s="727"/>
      <c r="G74" s="727"/>
      <c r="H74" s="128"/>
      <c r="I74" s="68"/>
      <c r="J74" s="64"/>
    </row>
    <row r="75" spans="1:10" s="23" customFormat="1" ht="18" customHeight="1">
      <c r="A75" s="77" t="s">
        <v>25</v>
      </c>
      <c r="B75" s="641" t="s">
        <v>312</v>
      </c>
      <c r="C75" s="641"/>
      <c r="D75" s="641"/>
      <c r="E75" s="647"/>
      <c r="F75" s="647"/>
      <c r="G75" s="647"/>
      <c r="H75" s="152">
        <f>SUM(H69:H70)</f>
        <v>0</v>
      </c>
      <c r="I75" s="68"/>
      <c r="J75" s="64"/>
    </row>
    <row r="76" spans="1:10" s="23" customFormat="1" ht="18" customHeight="1">
      <c r="A76" s="77" t="s">
        <v>26</v>
      </c>
      <c r="B76" s="641" t="s">
        <v>313</v>
      </c>
      <c r="C76" s="641"/>
      <c r="D76" s="641"/>
      <c r="E76" s="647"/>
      <c r="F76" s="647"/>
      <c r="G76" s="647"/>
      <c r="H76" s="156">
        <f>ROUND(H75,0)</f>
        <v>0</v>
      </c>
      <c r="I76" s="68"/>
      <c r="J76" s="64"/>
    </row>
    <row r="77" spans="1:10" s="23" customFormat="1" ht="18" customHeight="1">
      <c r="A77" s="77" t="s">
        <v>27</v>
      </c>
      <c r="B77" s="641" t="s">
        <v>465</v>
      </c>
      <c r="C77" s="641"/>
      <c r="D77" s="641"/>
      <c r="E77" s="641"/>
      <c r="F77" s="641"/>
      <c r="G77" s="641"/>
      <c r="H77" s="78"/>
      <c r="I77" s="68"/>
      <c r="J77" s="64"/>
    </row>
    <row r="78" spans="1:10" s="23" customFormat="1" ht="18" customHeight="1" thickBot="1">
      <c r="A78" s="77"/>
      <c r="B78" s="641" t="s">
        <v>314</v>
      </c>
      <c r="C78" s="641"/>
      <c r="D78" s="641"/>
      <c r="E78" s="641"/>
      <c r="F78" s="641"/>
      <c r="G78" s="641"/>
      <c r="H78" s="237">
        <f>DETAILS!E43</f>
        <v>0</v>
      </c>
      <c r="I78" s="68"/>
      <c r="J78" s="64"/>
    </row>
    <row r="79" spans="1:10" s="23" customFormat="1" ht="18" customHeight="1" thickBot="1">
      <c r="A79" s="79" t="s">
        <v>28</v>
      </c>
      <c r="B79" s="728" t="s">
        <v>315</v>
      </c>
      <c r="C79" s="728"/>
      <c r="D79" s="728"/>
      <c r="E79" s="670"/>
      <c r="F79" s="670"/>
      <c r="G79" s="670"/>
      <c r="H79" s="153">
        <f>SUM(H76-H78)</f>
        <v>0</v>
      </c>
      <c r="I79" s="68"/>
      <c r="J79" s="64"/>
    </row>
    <row r="80" spans="1:10" s="23" customFormat="1" ht="4.5" customHeight="1" thickBot="1">
      <c r="A80" s="649"/>
      <c r="B80" s="650"/>
      <c r="C80" s="650"/>
      <c r="D80" s="650"/>
      <c r="E80" s="650"/>
      <c r="F80" s="650"/>
      <c r="G80" s="650"/>
      <c r="H80" s="651"/>
      <c r="I80" s="68"/>
      <c r="J80" s="64"/>
    </row>
    <row r="81" spans="1:10" s="23" customFormat="1" ht="19.5" customHeight="1" thickBot="1">
      <c r="A81" s="352"/>
      <c r="B81" s="353"/>
      <c r="C81" s="353"/>
      <c r="D81" s="353"/>
      <c r="E81" s="711" t="s">
        <v>316</v>
      </c>
      <c r="F81" s="712"/>
      <c r="G81" s="353"/>
      <c r="H81" s="354"/>
      <c r="I81" s="68"/>
      <c r="J81" s="64"/>
    </row>
    <row r="82" spans="1:10" s="23" customFormat="1" ht="20.25" customHeight="1">
      <c r="A82" s="77"/>
      <c r="B82" s="641" t="s">
        <v>317</v>
      </c>
      <c r="C82" s="641"/>
      <c r="D82" s="641"/>
      <c r="E82" s="641"/>
      <c r="F82" s="641"/>
      <c r="G82" s="641"/>
      <c r="H82" s="642"/>
      <c r="I82" s="68"/>
      <c r="J82" s="64"/>
    </row>
    <row r="83" spans="1:10" s="23" customFormat="1" ht="26.25" customHeight="1">
      <c r="A83" s="85"/>
      <c r="B83" s="86"/>
      <c r="C83" s="86"/>
      <c r="D83" s="86"/>
      <c r="E83" s="355" t="s">
        <v>319</v>
      </c>
      <c r="F83" s="86"/>
      <c r="G83" s="86"/>
      <c r="H83" s="87"/>
      <c r="I83" s="68"/>
      <c r="J83" s="64"/>
    </row>
    <row r="84" spans="1:10" s="23" customFormat="1" ht="28.5" customHeight="1">
      <c r="A84" s="77"/>
      <c r="B84" s="358" t="s">
        <v>318</v>
      </c>
      <c r="C84" s="637">
        <f>DETAILS!B7</f>
        <v>0</v>
      </c>
      <c r="D84" s="637"/>
      <c r="E84" s="355" t="s">
        <v>320</v>
      </c>
      <c r="F84" s="725" t="str">
        <f>ANEXER!E7</f>
        <v>       </v>
      </c>
      <c r="G84" s="725"/>
      <c r="H84" s="726"/>
      <c r="I84" s="68"/>
      <c r="J84" s="64"/>
    </row>
    <row r="85" spans="1:10" s="23" customFormat="1" ht="17.25" customHeight="1" thickBot="1">
      <c r="A85" s="79"/>
      <c r="B85" s="359" t="s">
        <v>322</v>
      </c>
      <c r="C85" s="703">
        <f>DETAILS!H4</f>
        <v>45382</v>
      </c>
      <c r="D85" s="704"/>
      <c r="E85" s="356" t="s">
        <v>321</v>
      </c>
      <c r="F85" s="721">
        <f>DETAILS!B23</f>
        <v>0</v>
      </c>
      <c r="G85" s="721"/>
      <c r="H85" s="241"/>
      <c r="I85" s="68"/>
      <c r="J85" s="64"/>
    </row>
    <row r="86" spans="1:10" s="23" customFormat="1" ht="6" customHeight="1" hidden="1">
      <c r="A86" s="705"/>
      <c r="B86" s="706"/>
      <c r="C86" s="706"/>
      <c r="D86" s="706"/>
      <c r="E86" s="706"/>
      <c r="F86" s="706"/>
      <c r="G86" s="706"/>
      <c r="H86" s="707"/>
      <c r="I86" s="68"/>
      <c r="J86" s="64"/>
    </row>
    <row r="87" spans="1:10" s="23" customFormat="1" ht="4.5" customHeight="1" hidden="1" thickBot="1">
      <c r="A87" s="708"/>
      <c r="B87" s="709"/>
      <c r="C87" s="709"/>
      <c r="D87" s="709"/>
      <c r="E87" s="709"/>
      <c r="F87" s="709"/>
      <c r="G87" s="709"/>
      <c r="H87" s="710"/>
      <c r="I87" s="68"/>
      <c r="J87" s="64"/>
    </row>
    <row r="88" spans="1:10" s="23" customFormat="1" ht="24.75" customHeight="1" thickBot="1">
      <c r="A88" s="352"/>
      <c r="B88" s="353"/>
      <c r="C88" s="353"/>
      <c r="D88" s="357"/>
      <c r="E88" s="711" t="s">
        <v>323</v>
      </c>
      <c r="F88" s="712"/>
      <c r="G88" s="357"/>
      <c r="H88" s="354"/>
      <c r="I88" s="68"/>
      <c r="J88" s="64"/>
    </row>
    <row r="89" spans="1:10" s="23" customFormat="1" ht="24.75" customHeight="1">
      <c r="A89" s="77"/>
      <c r="B89" s="641" t="s">
        <v>324</v>
      </c>
      <c r="C89" s="641"/>
      <c r="D89" s="641"/>
      <c r="E89" s="641"/>
      <c r="F89" s="641"/>
      <c r="G89" s="641"/>
      <c r="H89" s="642"/>
      <c r="I89" s="68"/>
      <c r="J89" s="64"/>
    </row>
    <row r="90" spans="1:10" s="23" customFormat="1" ht="24.75" customHeight="1">
      <c r="A90" s="77"/>
      <c r="B90" s="641" t="s">
        <v>325</v>
      </c>
      <c r="C90" s="641"/>
      <c r="D90" s="641"/>
      <c r="E90" s="641"/>
      <c r="F90" s="641"/>
      <c r="G90" s="641"/>
      <c r="H90" s="642"/>
      <c r="I90" s="68"/>
      <c r="J90" s="64"/>
    </row>
    <row r="91" spans="1:10" s="23" customFormat="1" ht="24.75" customHeight="1">
      <c r="A91" s="649"/>
      <c r="B91" s="650"/>
      <c r="C91" s="650"/>
      <c r="D91" s="650"/>
      <c r="E91" s="650"/>
      <c r="F91" s="650"/>
      <c r="G91" s="650"/>
      <c r="H91" s="651"/>
      <c r="I91" s="68"/>
      <c r="J91" s="64"/>
    </row>
    <row r="92" spans="1:10" s="23" customFormat="1" ht="24.75" customHeight="1">
      <c r="A92" s="77"/>
      <c r="B92" s="358" t="s">
        <v>318</v>
      </c>
      <c r="C92" s="702">
        <f>DETAILS!B7</f>
        <v>0</v>
      </c>
      <c r="D92" s="702"/>
      <c r="E92" s="717" t="s">
        <v>326</v>
      </c>
      <c r="F92" s="717"/>
      <c r="G92" s="717"/>
      <c r="H92" s="718"/>
      <c r="I92" s="68"/>
      <c r="J92" s="64"/>
    </row>
    <row r="93" spans="1:10" s="23" customFormat="1" ht="24.75" customHeight="1" thickBot="1">
      <c r="A93" s="79"/>
      <c r="B93" s="359" t="s">
        <v>322</v>
      </c>
      <c r="C93" s="703">
        <f>DETAILS!H4</f>
        <v>45382</v>
      </c>
      <c r="D93" s="704"/>
      <c r="E93" s="356" t="s">
        <v>321</v>
      </c>
      <c r="F93" s="719">
        <f>+DETAILS!B34</f>
        <v>0</v>
      </c>
      <c r="G93" s="719"/>
      <c r="H93" s="720"/>
      <c r="I93" s="68"/>
      <c r="J93" s="64"/>
    </row>
    <row r="94" spans="1:10" s="23" customFormat="1" ht="3" customHeight="1">
      <c r="A94" s="649"/>
      <c r="B94" s="650"/>
      <c r="C94" s="650"/>
      <c r="D94" s="650"/>
      <c r="E94" s="650"/>
      <c r="F94" s="650"/>
      <c r="G94" s="650"/>
      <c r="H94" s="651"/>
      <c r="I94" s="68"/>
      <c r="J94" s="64"/>
    </row>
    <row r="95" spans="1:8" ht="12.75" customHeight="1">
      <c r="A95" s="234"/>
      <c r="B95" s="667"/>
      <c r="C95" s="667"/>
      <c r="D95" s="667"/>
      <c r="E95" s="667"/>
      <c r="F95" s="667"/>
      <c r="G95" s="667"/>
      <c r="H95" s="667"/>
    </row>
    <row r="96" spans="1:8" ht="12.75" customHeight="1">
      <c r="A96" s="234"/>
      <c r="B96" s="678"/>
      <c r="C96" s="678"/>
      <c r="D96" s="678"/>
      <c r="E96" s="678"/>
      <c r="F96" s="678"/>
      <c r="G96" s="678"/>
      <c r="H96" s="678"/>
    </row>
    <row r="97" spans="1:8" ht="12.75" customHeight="1">
      <c r="A97" s="234"/>
      <c r="B97" s="678"/>
      <c r="C97" s="678"/>
      <c r="D97" s="678"/>
      <c r="E97" s="678"/>
      <c r="F97" s="678"/>
      <c r="G97" s="678"/>
      <c r="H97" s="678"/>
    </row>
    <row r="98" spans="1:8" ht="12.75" customHeight="1">
      <c r="A98" s="234"/>
      <c r="B98" s="678"/>
      <c r="C98" s="678"/>
      <c r="D98" s="678"/>
      <c r="E98" s="678"/>
      <c r="F98" s="678"/>
      <c r="G98" s="678"/>
      <c r="H98" s="678"/>
    </row>
    <row r="99" spans="1:8" ht="12.75" customHeight="1">
      <c r="A99" s="234"/>
      <c r="B99" s="679"/>
      <c r="C99" s="679"/>
      <c r="D99" s="679"/>
      <c r="E99" s="679"/>
      <c r="F99" s="679"/>
      <c r="G99" s="679"/>
      <c r="H99" s="679"/>
    </row>
    <row r="100" spans="1:8" ht="12.75" customHeight="1">
      <c r="A100" s="234"/>
      <c r="B100" s="680"/>
      <c r="C100" s="680"/>
      <c r="D100" s="680"/>
      <c r="E100" s="680"/>
      <c r="F100" s="680"/>
      <c r="G100" s="680"/>
      <c r="H100" s="680"/>
    </row>
    <row r="101" spans="1:8" ht="12.75" customHeight="1">
      <c r="A101" s="234"/>
      <c r="B101" s="680"/>
      <c r="C101" s="680"/>
      <c r="D101" s="680"/>
      <c r="E101" s="680"/>
      <c r="F101" s="680"/>
      <c r="G101" s="680"/>
      <c r="H101" s="680"/>
    </row>
    <row r="102" spans="1:8" ht="16.5">
      <c r="A102" s="672"/>
      <c r="B102" s="672"/>
      <c r="C102" s="672"/>
      <c r="D102" s="672"/>
      <c r="E102" s="672"/>
      <c r="F102" s="672"/>
      <c r="G102" s="672"/>
      <c r="H102" s="672"/>
    </row>
    <row r="103" ht="75" customHeight="1"/>
  </sheetData>
  <sheetProtection/>
  <mergeCells count="114">
    <mergeCell ref="J12:Q12"/>
    <mergeCell ref="D1:H1"/>
    <mergeCell ref="A1:C1"/>
    <mergeCell ref="A2:C2"/>
    <mergeCell ref="A14:F14"/>
    <mergeCell ref="B37:F37"/>
    <mergeCell ref="B17:G17"/>
    <mergeCell ref="A34:F34"/>
    <mergeCell ref="B3:C3"/>
    <mergeCell ref="B5:C5"/>
    <mergeCell ref="B6:C6"/>
    <mergeCell ref="B41:F41"/>
    <mergeCell ref="B32:F32"/>
    <mergeCell ref="B26:F26"/>
    <mergeCell ref="E18:G18"/>
    <mergeCell ref="D3:G3"/>
    <mergeCell ref="D5:H5"/>
    <mergeCell ref="D7:H7"/>
    <mergeCell ref="D6:F6"/>
    <mergeCell ref="A7:C7"/>
    <mergeCell ref="B4:C4"/>
    <mergeCell ref="B8:F8"/>
    <mergeCell ref="A12:F12"/>
    <mergeCell ref="B20:F20"/>
    <mergeCell ref="B15:G15"/>
    <mergeCell ref="B40:F40"/>
    <mergeCell ref="B19:G19"/>
    <mergeCell ref="B22:F22"/>
    <mergeCell ref="B38:F38"/>
    <mergeCell ref="B33:F33"/>
    <mergeCell ref="B27:F27"/>
    <mergeCell ref="B9:F9"/>
    <mergeCell ref="B13:F13"/>
    <mergeCell ref="B29:F29"/>
    <mergeCell ref="B25:F25"/>
    <mergeCell ref="C18:D18"/>
    <mergeCell ref="B44:F44"/>
    <mergeCell ref="B31:F31"/>
    <mergeCell ref="B23:F23"/>
    <mergeCell ref="B24:F24"/>
    <mergeCell ref="B36:F36"/>
    <mergeCell ref="A102:H102"/>
    <mergeCell ref="A18:B18"/>
    <mergeCell ref="B45:F45"/>
    <mergeCell ref="B46:F46"/>
    <mergeCell ref="B49:F49"/>
    <mergeCell ref="A48:C48"/>
    <mergeCell ref="D48:G48"/>
    <mergeCell ref="C64:G64"/>
    <mergeCell ref="C85:D85"/>
    <mergeCell ref="B50:F50"/>
    <mergeCell ref="F85:G85"/>
    <mergeCell ref="A68:C68"/>
    <mergeCell ref="D68:H68"/>
    <mergeCell ref="B73:G73"/>
    <mergeCell ref="B75:G75"/>
    <mergeCell ref="F84:H84"/>
    <mergeCell ref="B74:G74"/>
    <mergeCell ref="B79:G79"/>
    <mergeCell ref="A52:D52"/>
    <mergeCell ref="A54:H54"/>
    <mergeCell ref="B96:H96"/>
    <mergeCell ref="B101:H101"/>
    <mergeCell ref="B97:H97"/>
    <mergeCell ref="B98:H98"/>
    <mergeCell ref="B99:H99"/>
    <mergeCell ref="B100:H100"/>
    <mergeCell ref="E92:H92"/>
    <mergeCell ref="F93:H93"/>
    <mergeCell ref="A86:H86"/>
    <mergeCell ref="B76:G76"/>
    <mergeCell ref="B95:H95"/>
    <mergeCell ref="A87:H87"/>
    <mergeCell ref="A80:H80"/>
    <mergeCell ref="E88:F88"/>
    <mergeCell ref="B82:H82"/>
    <mergeCell ref="E81:F81"/>
    <mergeCell ref="B77:G77"/>
    <mergeCell ref="C84:D84"/>
    <mergeCell ref="A94:H94"/>
    <mergeCell ref="B89:H89"/>
    <mergeCell ref="B90:H90"/>
    <mergeCell ref="A91:H91"/>
    <mergeCell ref="C92:D92"/>
    <mergeCell ref="C93:D93"/>
    <mergeCell ref="B56:G56"/>
    <mergeCell ref="C65:G65"/>
    <mergeCell ref="F66:G66"/>
    <mergeCell ref="B58:G58"/>
    <mergeCell ref="B78:G78"/>
    <mergeCell ref="B69:G69"/>
    <mergeCell ref="B70:G70"/>
    <mergeCell ref="B71:G71"/>
    <mergeCell ref="B72:G72"/>
    <mergeCell ref="B62:G62"/>
    <mergeCell ref="D51:H51"/>
    <mergeCell ref="A51:C51"/>
    <mergeCell ref="B59:G59"/>
    <mergeCell ref="B60:G60"/>
    <mergeCell ref="B61:G61"/>
    <mergeCell ref="B63:G63"/>
    <mergeCell ref="B57:G57"/>
    <mergeCell ref="A53:H53"/>
    <mergeCell ref="B55:H55"/>
    <mergeCell ref="F52:H52"/>
    <mergeCell ref="A10:F10"/>
    <mergeCell ref="A11:F11"/>
    <mergeCell ref="B47:G47"/>
    <mergeCell ref="B42:F42"/>
    <mergeCell ref="B30:F30"/>
    <mergeCell ref="B28:F28"/>
    <mergeCell ref="B39:F39"/>
    <mergeCell ref="B43:F43"/>
    <mergeCell ref="B21:F21"/>
  </mergeCells>
  <printOptions/>
  <pageMargins left="0.5511811023622047" right="0.1968503937007874" top="0.59" bottom="0.1968503937007874" header="0.2755905511811024" footer="0"/>
  <pageSetup horizontalDpi="600" verticalDpi="600" orientation="portrait" paperSize="9" scale="90" r:id="rId2"/>
  <rowBreaks count="2" manualBreakCount="2">
    <brk id="50" max="7" man="1"/>
    <brk id="67" max="7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55"/>
  <sheetViews>
    <sheetView view="pageBreakPreview" zoomScale="106" zoomScaleSheetLayoutView="106" zoomScalePageLayoutView="0" workbookViewId="0" topLeftCell="A23">
      <selection activeCell="P42" sqref="P42"/>
    </sheetView>
  </sheetViews>
  <sheetFormatPr defaultColWidth="9.140625" defaultRowHeight="12.75"/>
  <cols>
    <col min="1" max="1" width="8.57421875" style="135" customWidth="1"/>
    <col min="2" max="2" width="13.57421875" style="135" customWidth="1"/>
    <col min="3" max="3" width="0.5625" style="135" customWidth="1"/>
    <col min="4" max="4" width="14.140625" style="135" customWidth="1"/>
    <col min="5" max="5" width="4.7109375" style="135" customWidth="1"/>
    <col min="6" max="6" width="14.8515625" style="135" customWidth="1"/>
    <col min="7" max="7" width="1.57421875" style="135" customWidth="1"/>
    <col min="8" max="8" width="11.28125" style="135" customWidth="1"/>
    <col min="9" max="9" width="22.00390625" style="135" customWidth="1"/>
    <col min="10" max="10" width="8.7109375" style="135" customWidth="1"/>
    <col min="11" max="11" width="15.8515625" style="135" customWidth="1"/>
    <col min="12" max="16384" width="9.140625" style="135" customWidth="1"/>
  </cols>
  <sheetData>
    <row r="1" spans="1:11" ht="31.5" customHeight="1" thickBot="1">
      <c r="A1" s="850" t="str">
        <f>DETAILS!A2</f>
        <v>વિકલ્પ - 2 </v>
      </c>
      <c r="B1" s="851"/>
      <c r="C1" s="373"/>
      <c r="D1" s="854" t="s">
        <v>328</v>
      </c>
      <c r="E1" s="854"/>
      <c r="F1" s="854"/>
      <c r="G1" s="854"/>
      <c r="H1" s="854"/>
      <c r="I1" s="854"/>
      <c r="J1" s="855"/>
      <c r="K1" s="441" t="str">
        <f>DETAILS!B12</f>
        <v>2023-24</v>
      </c>
    </row>
    <row r="2" spans="1:11" ht="24.75" customHeight="1" thickBot="1">
      <c r="A2" s="852" t="str">
        <f>DETAILS!A3</f>
        <v>NEW  FORMAT</v>
      </c>
      <c r="B2" s="853"/>
      <c r="C2" s="360"/>
      <c r="D2" s="360"/>
      <c r="E2" s="360"/>
      <c r="F2" s="360"/>
      <c r="G2" s="360"/>
      <c r="H2" s="360"/>
      <c r="I2" s="360"/>
      <c r="J2" s="360"/>
      <c r="K2" s="361"/>
    </row>
    <row r="3" spans="1:11" ht="18">
      <c r="A3" s="833" t="s">
        <v>329</v>
      </c>
      <c r="B3" s="834"/>
      <c r="C3" s="834"/>
      <c r="D3" s="834"/>
      <c r="E3" s="834"/>
      <c r="F3" s="834"/>
      <c r="G3" s="834"/>
      <c r="H3" s="834"/>
      <c r="I3" s="834"/>
      <c r="J3" s="834"/>
      <c r="K3" s="362"/>
    </row>
    <row r="4" spans="1:11" ht="18" customHeight="1">
      <c r="A4" s="833" t="s">
        <v>330</v>
      </c>
      <c r="B4" s="834"/>
      <c r="C4" s="835">
        <f>DETAILS!B4</f>
        <v>0</v>
      </c>
      <c r="D4" s="835"/>
      <c r="E4" s="835"/>
      <c r="F4" s="835"/>
      <c r="G4" s="835"/>
      <c r="H4" s="835"/>
      <c r="I4" s="835"/>
      <c r="J4" s="835"/>
      <c r="K4" s="362"/>
    </row>
    <row r="5" spans="1:11" ht="18" customHeight="1">
      <c r="A5" s="833" t="s">
        <v>331</v>
      </c>
      <c r="B5" s="834"/>
      <c r="C5" s="856">
        <f>DETAILS!B5</f>
        <v>0</v>
      </c>
      <c r="D5" s="856"/>
      <c r="E5" s="856"/>
      <c r="F5" s="856"/>
      <c r="G5" s="856"/>
      <c r="H5" s="856"/>
      <c r="I5" s="856"/>
      <c r="J5" s="348" t="s">
        <v>165</v>
      </c>
      <c r="K5" s="281">
        <f>DETAILS!B7</f>
        <v>0</v>
      </c>
    </row>
    <row r="6" spans="1:11" ht="18" customHeight="1">
      <c r="A6" s="363"/>
      <c r="B6" s="364"/>
      <c r="C6" s="164"/>
      <c r="D6" s="164"/>
      <c r="E6" s="164"/>
      <c r="F6" s="164"/>
      <c r="G6" s="164"/>
      <c r="H6" s="164"/>
      <c r="I6" s="182"/>
      <c r="J6" s="182"/>
      <c r="K6" s="183"/>
    </row>
    <row r="7" spans="1:12" ht="18" customHeight="1">
      <c r="A7" s="365"/>
      <c r="B7" s="366"/>
      <c r="C7" s="164"/>
      <c r="D7" s="857" t="s">
        <v>332</v>
      </c>
      <c r="E7" s="858"/>
      <c r="F7" s="790" t="str">
        <f>ANEXER!E7</f>
        <v>       </v>
      </c>
      <c r="G7" s="790"/>
      <c r="H7" s="790"/>
      <c r="I7" s="790"/>
      <c r="J7" s="800" t="s">
        <v>333</v>
      </c>
      <c r="K7" s="801"/>
      <c r="L7" s="7"/>
    </row>
    <row r="8" spans="1:11" ht="18" customHeight="1">
      <c r="A8" s="799" t="s">
        <v>334</v>
      </c>
      <c r="B8" s="800"/>
      <c r="C8" s="800"/>
      <c r="D8" s="165" t="str">
        <f>DETAILS!B12</f>
        <v>2023-24</v>
      </c>
      <c r="E8" s="859" t="s">
        <v>335</v>
      </c>
      <c r="F8" s="859"/>
      <c r="G8" s="164"/>
      <c r="H8" s="278" t="str">
        <f>DETAILS!B14</f>
        <v>01-04-2023</v>
      </c>
      <c r="I8" s="279" t="str">
        <f>DETAILS!B15</f>
        <v>31-03-2024</v>
      </c>
      <c r="J8" s="800" t="s">
        <v>336</v>
      </c>
      <c r="K8" s="801"/>
    </row>
    <row r="9" spans="1:11" ht="16.5">
      <c r="A9" s="799" t="s">
        <v>337</v>
      </c>
      <c r="B9" s="800"/>
      <c r="C9" s="800"/>
      <c r="D9" s="800"/>
      <c r="E9" s="800"/>
      <c r="F9" s="800"/>
      <c r="G9" s="800"/>
      <c r="H9" s="800"/>
      <c r="I9" s="800"/>
      <c r="J9" s="800"/>
      <c r="K9" s="801"/>
    </row>
    <row r="10" spans="1:11" ht="16.5">
      <c r="A10" s="799" t="s">
        <v>338</v>
      </c>
      <c r="B10" s="800"/>
      <c r="C10" s="800"/>
      <c r="D10" s="800"/>
      <c r="E10" s="800"/>
      <c r="F10" s="800"/>
      <c r="G10" s="800"/>
      <c r="H10" s="800"/>
      <c r="I10" s="800"/>
      <c r="J10" s="800"/>
      <c r="K10" s="801"/>
    </row>
    <row r="11" spans="1:11" ht="16.5">
      <c r="A11" s="799" t="s">
        <v>339</v>
      </c>
      <c r="B11" s="800"/>
      <c r="C11" s="800"/>
      <c r="D11" s="800"/>
      <c r="E11" s="800"/>
      <c r="F11" s="800"/>
      <c r="G11" s="800"/>
      <c r="H11" s="800"/>
      <c r="I11" s="800"/>
      <c r="J11" s="800"/>
      <c r="K11" s="801"/>
    </row>
    <row r="12" spans="1:11" ht="17.25" thickBot="1">
      <c r="A12" s="799" t="s">
        <v>340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1"/>
    </row>
    <row r="13" spans="1:11" ht="18" hidden="1" thickBot="1">
      <c r="A13" s="190"/>
      <c r="B13" s="184"/>
      <c r="C13" s="185"/>
      <c r="D13" s="185"/>
      <c r="E13" s="185"/>
      <c r="F13" s="185"/>
      <c r="G13" s="185"/>
      <c r="H13" s="185"/>
      <c r="I13" s="185"/>
      <c r="J13" s="185"/>
      <c r="K13" s="186"/>
    </row>
    <row r="14" spans="1:11" ht="27" customHeight="1" thickBot="1">
      <c r="A14" s="804" t="s">
        <v>341</v>
      </c>
      <c r="B14" s="805"/>
      <c r="C14" s="805"/>
      <c r="D14" s="805"/>
      <c r="E14" s="805"/>
      <c r="F14" s="806"/>
      <c r="G14" s="846"/>
      <c r="H14" s="804" t="s">
        <v>342</v>
      </c>
      <c r="I14" s="805"/>
      <c r="J14" s="805"/>
      <c r="K14" s="806"/>
    </row>
    <row r="15" spans="1:11" ht="19.5" customHeight="1" thickBot="1">
      <c r="A15" s="771" t="s">
        <v>343</v>
      </c>
      <c r="B15" s="772"/>
      <c r="C15" s="772"/>
      <c r="D15" s="772"/>
      <c r="E15" s="773"/>
      <c r="F15" s="296">
        <f>DETAILS!B44</f>
        <v>0</v>
      </c>
      <c r="G15" s="847"/>
      <c r="H15" s="802" t="s">
        <v>375</v>
      </c>
      <c r="I15" s="803"/>
      <c r="J15" s="803"/>
      <c r="K15" s="246">
        <v>0</v>
      </c>
    </row>
    <row r="16" spans="1:11" ht="19.5" customHeight="1" thickBot="1">
      <c r="A16" s="774" t="s">
        <v>344</v>
      </c>
      <c r="B16" s="775"/>
      <c r="C16" s="775"/>
      <c r="D16" s="775"/>
      <c r="E16" s="776"/>
      <c r="F16" s="295">
        <f>DETAILS!B45</f>
        <v>0</v>
      </c>
      <c r="G16" s="847"/>
      <c r="H16" s="791" t="s">
        <v>376</v>
      </c>
      <c r="I16" s="792"/>
      <c r="J16" s="792"/>
      <c r="K16" s="246">
        <v>0</v>
      </c>
    </row>
    <row r="17" spans="1:11" ht="19.5" customHeight="1" thickBot="1">
      <c r="A17" s="786" t="s">
        <v>345</v>
      </c>
      <c r="B17" s="769"/>
      <c r="C17" s="769"/>
      <c r="D17" s="769"/>
      <c r="E17" s="770"/>
      <c r="F17" s="188">
        <f>'INCOM CACLULATION'!G22</f>
        <v>0</v>
      </c>
      <c r="G17" s="848"/>
      <c r="H17" s="791" t="s">
        <v>377</v>
      </c>
      <c r="I17" s="792"/>
      <c r="J17" s="792"/>
      <c r="K17" s="246">
        <v>0</v>
      </c>
    </row>
    <row r="18" spans="1:11" ht="19.5" customHeight="1" thickBot="1">
      <c r="A18" s="786" t="s">
        <v>346</v>
      </c>
      <c r="B18" s="769"/>
      <c r="C18" s="769"/>
      <c r="D18" s="769"/>
      <c r="E18" s="770"/>
      <c r="F18" s="188">
        <f>'INCOM CACLULATION'!G23</f>
        <v>0</v>
      </c>
      <c r="G18" s="848"/>
      <c r="H18" s="791" t="s">
        <v>378</v>
      </c>
      <c r="I18" s="792"/>
      <c r="J18" s="792"/>
      <c r="K18" s="246">
        <v>0</v>
      </c>
    </row>
    <row r="19" spans="1:11" ht="19.5" customHeight="1" thickBot="1">
      <c r="A19" s="768" t="s">
        <v>347</v>
      </c>
      <c r="B19" s="769"/>
      <c r="C19" s="769"/>
      <c r="D19" s="769"/>
      <c r="E19" s="770"/>
      <c r="F19" s="188">
        <f>'INCOM CACLULATION'!G24</f>
        <v>0</v>
      </c>
      <c r="G19" s="848"/>
      <c r="H19" s="791" t="s">
        <v>379</v>
      </c>
      <c r="I19" s="792"/>
      <c r="J19" s="792"/>
      <c r="K19" s="246">
        <v>0</v>
      </c>
    </row>
    <row r="20" spans="1:11" ht="19.5" customHeight="1" thickBot="1">
      <c r="A20" s="768" t="s">
        <v>348</v>
      </c>
      <c r="B20" s="769"/>
      <c r="C20" s="769"/>
      <c r="D20" s="769"/>
      <c r="E20" s="770"/>
      <c r="F20" s="188">
        <f>'INCOM CACLULATION'!G25</f>
        <v>0</v>
      </c>
      <c r="G20" s="848"/>
      <c r="H20" s="791" t="s">
        <v>380</v>
      </c>
      <c r="I20" s="792"/>
      <c r="J20" s="792"/>
      <c r="K20" s="246">
        <v>0</v>
      </c>
    </row>
    <row r="21" spans="1:11" ht="19.5" customHeight="1" thickBot="1">
      <c r="A21" s="768" t="s">
        <v>349</v>
      </c>
      <c r="B21" s="769"/>
      <c r="C21" s="769"/>
      <c r="D21" s="769"/>
      <c r="E21" s="770"/>
      <c r="F21" s="188">
        <f>'INCOM CACLULATION'!G26</f>
        <v>0</v>
      </c>
      <c r="G21" s="848"/>
      <c r="H21" s="791" t="s">
        <v>381</v>
      </c>
      <c r="I21" s="792"/>
      <c r="J21" s="792"/>
      <c r="K21" s="246">
        <v>0</v>
      </c>
    </row>
    <row r="22" spans="1:11" ht="19.5" customHeight="1" thickBot="1">
      <c r="A22" s="786" t="s">
        <v>350</v>
      </c>
      <c r="B22" s="769"/>
      <c r="C22" s="769"/>
      <c r="D22" s="769"/>
      <c r="E22" s="770"/>
      <c r="F22" s="188">
        <f>'INCOM CACLULATION'!G27</f>
        <v>0</v>
      </c>
      <c r="G22" s="848"/>
      <c r="H22" s="791" t="s">
        <v>382</v>
      </c>
      <c r="I22" s="792"/>
      <c r="J22" s="792"/>
      <c r="K22" s="246">
        <v>0</v>
      </c>
    </row>
    <row r="23" spans="1:11" ht="19.5" customHeight="1" thickBot="1">
      <c r="A23" s="786" t="s">
        <v>351</v>
      </c>
      <c r="B23" s="769"/>
      <c r="C23" s="769"/>
      <c r="D23" s="769"/>
      <c r="E23" s="770"/>
      <c r="F23" s="188">
        <f>'INCOM CACLULATION'!G28</f>
        <v>0</v>
      </c>
      <c r="G23" s="848"/>
      <c r="H23" s="783" t="s">
        <v>383</v>
      </c>
      <c r="I23" s="784"/>
      <c r="J23" s="785"/>
      <c r="K23" s="246">
        <v>0</v>
      </c>
    </row>
    <row r="24" spans="1:11" ht="19.5" customHeight="1" thickBot="1">
      <c r="A24" s="783" t="s">
        <v>352</v>
      </c>
      <c r="B24" s="784"/>
      <c r="C24" s="784"/>
      <c r="D24" s="784"/>
      <c r="E24" s="785"/>
      <c r="F24" s="188">
        <f>'INCOM CACLULATION'!G29</f>
        <v>0</v>
      </c>
      <c r="G24" s="848"/>
      <c r="H24" s="783" t="s">
        <v>384</v>
      </c>
      <c r="I24" s="784"/>
      <c r="J24" s="785"/>
      <c r="K24" s="246">
        <v>0</v>
      </c>
    </row>
    <row r="25" spans="1:11" ht="19.5" customHeight="1" thickBot="1">
      <c r="A25" s="824" t="s">
        <v>353</v>
      </c>
      <c r="B25" s="825"/>
      <c r="C25" s="825"/>
      <c r="D25" s="825"/>
      <c r="E25" s="826"/>
      <c r="F25" s="384">
        <f>'INCOM CACLULATION'!G30</f>
        <v>0</v>
      </c>
      <c r="G25" s="848"/>
      <c r="H25" s="783" t="s">
        <v>385</v>
      </c>
      <c r="I25" s="784"/>
      <c r="J25" s="785"/>
      <c r="K25" s="246">
        <v>0</v>
      </c>
    </row>
    <row r="26" spans="1:11" ht="19.5" customHeight="1" thickBot="1">
      <c r="A26" s="793" t="s">
        <v>354</v>
      </c>
      <c r="B26" s="794"/>
      <c r="C26" s="794"/>
      <c r="D26" s="794"/>
      <c r="E26" s="795"/>
      <c r="F26" s="385">
        <f>'INCOM CACLULATION'!G31</f>
        <v>0</v>
      </c>
      <c r="G26" s="847"/>
      <c r="H26" s="768" t="s">
        <v>386</v>
      </c>
      <c r="I26" s="769"/>
      <c r="J26" s="770"/>
      <c r="K26" s="246">
        <v>0</v>
      </c>
    </row>
    <row r="27" spans="1:11" ht="19.5" customHeight="1" thickBot="1">
      <c r="A27" s="793" t="s">
        <v>355</v>
      </c>
      <c r="B27" s="794"/>
      <c r="C27" s="794"/>
      <c r="D27" s="794"/>
      <c r="E27" s="795"/>
      <c r="F27" s="386"/>
      <c r="G27" s="847"/>
      <c r="H27" s="768" t="s">
        <v>387</v>
      </c>
      <c r="I27" s="769"/>
      <c r="J27" s="770"/>
      <c r="K27" s="246">
        <v>0</v>
      </c>
    </row>
    <row r="28" spans="1:11" ht="19.5" customHeight="1" thickBot="1">
      <c r="A28" s="811" t="s">
        <v>356</v>
      </c>
      <c r="B28" s="812"/>
      <c r="C28" s="812"/>
      <c r="D28" s="812"/>
      <c r="E28" s="813"/>
      <c r="F28" s="384"/>
      <c r="G28" s="848"/>
      <c r="H28" s="768" t="s">
        <v>390</v>
      </c>
      <c r="I28" s="769"/>
      <c r="J28" s="770"/>
      <c r="K28" s="246">
        <v>0</v>
      </c>
    </row>
    <row r="29" spans="1:11" ht="19.5" customHeight="1" thickBot="1">
      <c r="A29" s="814" t="s">
        <v>357</v>
      </c>
      <c r="B29" s="815"/>
      <c r="C29" s="815"/>
      <c r="D29" s="815"/>
      <c r="E29" s="816"/>
      <c r="F29" s="188">
        <f>'INCOM CACLULATION'!G37</f>
        <v>0</v>
      </c>
      <c r="G29" s="848"/>
      <c r="H29" s="771" t="s">
        <v>388</v>
      </c>
      <c r="I29" s="772"/>
      <c r="J29" s="773"/>
      <c r="K29" s="246">
        <v>0</v>
      </c>
    </row>
    <row r="30" spans="1:11" ht="19.5" customHeight="1" thickBot="1">
      <c r="A30" s="793" t="s">
        <v>358</v>
      </c>
      <c r="B30" s="794"/>
      <c r="C30" s="794"/>
      <c r="D30" s="794"/>
      <c r="E30" s="794"/>
      <c r="F30" s="188">
        <f>'INCOM CACLULATION'!G38</f>
        <v>0</v>
      </c>
      <c r="G30" s="848"/>
      <c r="H30" s="774" t="s">
        <v>389</v>
      </c>
      <c r="I30" s="775"/>
      <c r="J30" s="776"/>
      <c r="K30" s="246">
        <v>0</v>
      </c>
    </row>
    <row r="31" spans="1:11" ht="19.5" customHeight="1" thickBot="1">
      <c r="A31" s="786" t="s">
        <v>359</v>
      </c>
      <c r="B31" s="817"/>
      <c r="C31" s="817"/>
      <c r="D31" s="817"/>
      <c r="E31" s="818"/>
      <c r="F31" s="188">
        <f>'INCOM CACLULATION'!G39</f>
        <v>0</v>
      </c>
      <c r="G31" s="848"/>
      <c r="H31" s="768" t="s">
        <v>391</v>
      </c>
      <c r="I31" s="769"/>
      <c r="J31" s="770"/>
      <c r="K31" s="246">
        <v>0</v>
      </c>
    </row>
    <row r="32" spans="1:11" ht="19.5" customHeight="1" thickBot="1">
      <c r="A32" s="786" t="s">
        <v>360</v>
      </c>
      <c r="B32" s="817"/>
      <c r="C32" s="817"/>
      <c r="D32" s="817"/>
      <c r="E32" s="818"/>
      <c r="F32" s="188">
        <f>'INCOM CACLULATION'!G40</f>
        <v>0</v>
      </c>
      <c r="G32" s="848"/>
      <c r="H32" s="768" t="s">
        <v>392</v>
      </c>
      <c r="I32" s="769"/>
      <c r="J32" s="770"/>
      <c r="K32" s="246">
        <v>0</v>
      </c>
    </row>
    <row r="33" spans="1:11" ht="19.5" customHeight="1" thickBot="1">
      <c r="A33" s="786" t="s">
        <v>361</v>
      </c>
      <c r="B33" s="817"/>
      <c r="C33" s="817"/>
      <c r="D33" s="817"/>
      <c r="E33" s="818"/>
      <c r="F33" s="188">
        <f>'INCOM CACLULATION'!G41</f>
        <v>0</v>
      </c>
      <c r="G33" s="848"/>
      <c r="H33" s="777" t="s">
        <v>393</v>
      </c>
      <c r="I33" s="778"/>
      <c r="J33" s="779"/>
      <c r="K33" s="246">
        <v>0</v>
      </c>
    </row>
    <row r="34" spans="1:11" ht="19.5" customHeight="1" thickBot="1">
      <c r="A34" s="786" t="s">
        <v>363</v>
      </c>
      <c r="B34" s="817"/>
      <c r="C34" s="817"/>
      <c r="D34" s="817"/>
      <c r="E34" s="818"/>
      <c r="F34" s="188">
        <f>'INCOM CACLULATION'!G42</f>
        <v>0</v>
      </c>
      <c r="G34" s="848"/>
      <c r="H34" s="780" t="s">
        <v>394</v>
      </c>
      <c r="I34" s="781"/>
      <c r="J34" s="782"/>
      <c r="K34" s="246">
        <v>0</v>
      </c>
    </row>
    <row r="35" spans="1:11" ht="19.5" customHeight="1" thickBot="1">
      <c r="A35" s="786" t="s">
        <v>362</v>
      </c>
      <c r="B35" s="817"/>
      <c r="C35" s="817"/>
      <c r="D35" s="817"/>
      <c r="E35" s="818"/>
      <c r="F35" s="188">
        <f>'INCOM CACLULATION'!G43</f>
        <v>0</v>
      </c>
      <c r="G35" s="848"/>
      <c r="H35" s="768" t="s">
        <v>395</v>
      </c>
      <c r="I35" s="769"/>
      <c r="J35" s="770"/>
      <c r="K35" s="246">
        <v>0</v>
      </c>
    </row>
    <row r="36" spans="1:11" ht="19.5" customHeight="1" thickBot="1">
      <c r="A36" s="786" t="s">
        <v>364</v>
      </c>
      <c r="B36" s="817"/>
      <c r="C36" s="817"/>
      <c r="D36" s="817"/>
      <c r="E36" s="818"/>
      <c r="F36" s="188">
        <f>'INCOM CACLULATION'!G44</f>
        <v>0</v>
      </c>
      <c r="G36" s="848"/>
      <c r="H36" s="768" t="s">
        <v>396</v>
      </c>
      <c r="I36" s="769"/>
      <c r="J36" s="770"/>
      <c r="K36" s="246">
        <v>0</v>
      </c>
    </row>
    <row r="37" spans="1:11" ht="19.5" customHeight="1" thickBot="1">
      <c r="A37" s="786" t="s">
        <v>365</v>
      </c>
      <c r="B37" s="817"/>
      <c r="C37" s="817"/>
      <c r="D37" s="817"/>
      <c r="E37" s="818"/>
      <c r="F37" s="187">
        <v>0</v>
      </c>
      <c r="G37" s="848"/>
      <c r="H37" s="768" t="s">
        <v>397</v>
      </c>
      <c r="I37" s="769"/>
      <c r="J37" s="770"/>
      <c r="K37" s="246">
        <v>0</v>
      </c>
    </row>
    <row r="38" spans="1:11" ht="19.5" customHeight="1" thickBot="1">
      <c r="A38" s="787"/>
      <c r="B38" s="788"/>
      <c r="C38" s="788"/>
      <c r="D38" s="788"/>
      <c r="E38" s="789"/>
      <c r="F38" s="187"/>
      <c r="G38" s="848"/>
      <c r="H38" s="768" t="s">
        <v>398</v>
      </c>
      <c r="I38" s="769"/>
      <c r="J38" s="770"/>
      <c r="K38" s="246">
        <v>0</v>
      </c>
    </row>
    <row r="39" spans="1:11" ht="19.5" customHeight="1" thickBot="1">
      <c r="A39" s="827"/>
      <c r="B39" s="828"/>
      <c r="C39" s="828"/>
      <c r="D39" s="828"/>
      <c r="E39" s="829"/>
      <c r="F39" s="187"/>
      <c r="G39" s="848"/>
      <c r="H39" s="768" t="s">
        <v>399</v>
      </c>
      <c r="I39" s="769"/>
      <c r="J39" s="770"/>
      <c r="K39" s="246">
        <v>0</v>
      </c>
    </row>
    <row r="40" spans="1:11" ht="19.5" customHeight="1" thickBot="1">
      <c r="A40" s="827"/>
      <c r="B40" s="828"/>
      <c r="C40" s="828"/>
      <c r="D40" s="828"/>
      <c r="E40" s="829"/>
      <c r="F40" s="187"/>
      <c r="G40" s="848"/>
      <c r="H40" s="796" t="s">
        <v>400</v>
      </c>
      <c r="I40" s="797"/>
      <c r="J40" s="798"/>
      <c r="K40" s="246">
        <v>0</v>
      </c>
    </row>
    <row r="41" spans="1:11" ht="19.5" customHeight="1" thickBot="1">
      <c r="A41" s="830"/>
      <c r="B41" s="831"/>
      <c r="C41" s="831"/>
      <c r="D41" s="831"/>
      <c r="E41" s="832"/>
      <c r="F41" s="189"/>
      <c r="G41" s="848"/>
      <c r="H41" s="796" t="s">
        <v>401</v>
      </c>
      <c r="I41" s="797"/>
      <c r="J41" s="798"/>
      <c r="K41" s="246">
        <v>0</v>
      </c>
    </row>
    <row r="42" spans="1:11" ht="24" customHeight="1" thickBot="1">
      <c r="A42" s="821" t="s">
        <v>366</v>
      </c>
      <c r="B42" s="822"/>
      <c r="C42" s="822"/>
      <c r="D42" s="822"/>
      <c r="E42" s="823"/>
      <c r="F42" s="252">
        <f>SUM(F15:F41)</f>
        <v>0</v>
      </c>
      <c r="G42" s="848"/>
      <c r="H42" s="838" t="s">
        <v>366</v>
      </c>
      <c r="I42" s="839"/>
      <c r="J42" s="840"/>
      <c r="K42" s="253">
        <f>SUM(K15:K41)</f>
        <v>0</v>
      </c>
    </row>
    <row r="43" spans="1:11" ht="30" customHeight="1">
      <c r="A43" s="807" t="s">
        <v>367</v>
      </c>
      <c r="B43" s="808"/>
      <c r="C43" s="809"/>
      <c r="D43" s="809"/>
      <c r="E43" s="809"/>
      <c r="F43" s="810"/>
      <c r="G43" s="848"/>
      <c r="H43" s="807" t="s">
        <v>371</v>
      </c>
      <c r="I43" s="808"/>
      <c r="J43" s="808"/>
      <c r="K43" s="841"/>
    </row>
    <row r="44" spans="1:11" ht="39" customHeight="1">
      <c r="A44" s="378" t="s">
        <v>368</v>
      </c>
      <c r="B44" s="819">
        <f>DETAILS!B23</f>
        <v>0</v>
      </c>
      <c r="C44" s="819"/>
      <c r="D44" s="819"/>
      <c r="E44" s="819"/>
      <c r="F44" s="820"/>
      <c r="G44" s="848"/>
      <c r="H44" s="836" t="s">
        <v>372</v>
      </c>
      <c r="I44" s="837"/>
      <c r="J44" s="379"/>
      <c r="K44" s="380"/>
    </row>
    <row r="45" spans="1:11" ht="36.75" customHeight="1">
      <c r="A45" s="378" t="s">
        <v>369</v>
      </c>
      <c r="B45" s="819">
        <f>DETAILS!B7</f>
        <v>0</v>
      </c>
      <c r="C45" s="819"/>
      <c r="D45" s="819"/>
      <c r="E45" s="819"/>
      <c r="F45" s="820"/>
      <c r="G45" s="848"/>
      <c r="H45" s="844" t="s">
        <v>373</v>
      </c>
      <c r="I45" s="845"/>
      <c r="J45" s="379"/>
      <c r="K45" s="380"/>
    </row>
    <row r="46" spans="1:11" ht="21.75" customHeight="1" thickBot="1">
      <c r="A46" s="387" t="s">
        <v>370</v>
      </c>
      <c r="B46" s="842">
        <f>DETAILS!H4</f>
        <v>45382</v>
      </c>
      <c r="C46" s="843"/>
      <c r="D46" s="843"/>
      <c r="E46" s="382"/>
      <c r="F46" s="383"/>
      <c r="G46" s="849"/>
      <c r="H46" s="381" t="s">
        <v>374</v>
      </c>
      <c r="I46" s="247"/>
      <c r="J46" s="382"/>
      <c r="K46" s="383"/>
    </row>
    <row r="47" spans="1:11" ht="15">
      <c r="A47" s="178"/>
      <c r="B47" s="179"/>
      <c r="C47" s="179"/>
      <c r="D47" s="179"/>
      <c r="E47" s="179"/>
      <c r="F47" s="178"/>
      <c r="G47" s="178"/>
      <c r="H47" s="178"/>
      <c r="I47" s="178"/>
      <c r="J47" s="178"/>
      <c r="K47" s="178"/>
    </row>
    <row r="48" spans="1:11" ht="15">
      <c r="A48" s="178"/>
      <c r="B48" s="179"/>
      <c r="C48" s="179"/>
      <c r="D48" s="179"/>
      <c r="E48" s="179"/>
      <c r="F48" s="178"/>
      <c r="G48" s="178"/>
      <c r="H48" s="178"/>
      <c r="I48" s="178"/>
      <c r="J48" s="178"/>
      <c r="K48" s="178"/>
    </row>
    <row r="49" spans="2:5" ht="15">
      <c r="B49" s="180"/>
      <c r="C49" s="180"/>
      <c r="D49" s="180"/>
      <c r="E49" s="180"/>
    </row>
    <row r="50" spans="2:5" ht="15">
      <c r="B50" s="180"/>
      <c r="C50" s="180"/>
      <c r="D50" s="180"/>
      <c r="E50" s="180"/>
    </row>
    <row r="51" spans="2:5" ht="15">
      <c r="B51" s="180"/>
      <c r="C51" s="180"/>
      <c r="D51" s="180"/>
      <c r="E51" s="180"/>
    </row>
    <row r="52" spans="2:5" ht="17.25">
      <c r="B52" s="181"/>
      <c r="C52" s="181"/>
      <c r="D52" s="181"/>
      <c r="E52" s="181"/>
    </row>
    <row r="53" spans="2:5" ht="17.25">
      <c r="B53" s="181"/>
      <c r="C53" s="181"/>
      <c r="D53" s="181"/>
      <c r="E53" s="181"/>
    </row>
    <row r="54" spans="2:5" ht="17.25">
      <c r="B54" s="181"/>
      <c r="C54" s="181"/>
      <c r="D54" s="181"/>
      <c r="E54" s="181"/>
    </row>
    <row r="55" spans="2:5" ht="17.25">
      <c r="B55" s="181"/>
      <c r="C55" s="181"/>
      <c r="D55" s="181"/>
      <c r="E55" s="181"/>
    </row>
  </sheetData>
  <sheetProtection/>
  <mergeCells count="85">
    <mergeCell ref="A1:B1"/>
    <mergeCell ref="A2:B2"/>
    <mergeCell ref="D1:J1"/>
    <mergeCell ref="C5:I5"/>
    <mergeCell ref="A10:K10"/>
    <mergeCell ref="D7:E7"/>
    <mergeCell ref="A9:K9"/>
    <mergeCell ref="A8:C8"/>
    <mergeCell ref="E8:F8"/>
    <mergeCell ref="J7:K7"/>
    <mergeCell ref="B46:D46"/>
    <mergeCell ref="A14:F14"/>
    <mergeCell ref="A34:E34"/>
    <mergeCell ref="A35:E35"/>
    <mergeCell ref="H45:I45"/>
    <mergeCell ref="G14:G46"/>
    <mergeCell ref="A37:E37"/>
    <mergeCell ref="A26:E26"/>
    <mergeCell ref="A21:E21"/>
    <mergeCell ref="B45:F45"/>
    <mergeCell ref="A3:J3"/>
    <mergeCell ref="A4:B4"/>
    <mergeCell ref="C4:J4"/>
    <mergeCell ref="A5:B5"/>
    <mergeCell ref="H41:J41"/>
    <mergeCell ref="H44:I44"/>
    <mergeCell ref="A36:E36"/>
    <mergeCell ref="H42:J42"/>
    <mergeCell ref="H43:K43"/>
    <mergeCell ref="J8:K8"/>
    <mergeCell ref="A33:E33"/>
    <mergeCell ref="B44:F44"/>
    <mergeCell ref="A42:E42"/>
    <mergeCell ref="A24:E24"/>
    <mergeCell ref="A25:E25"/>
    <mergeCell ref="A39:E39"/>
    <mergeCell ref="A40:E40"/>
    <mergeCell ref="A41:E41"/>
    <mergeCell ref="H19:J19"/>
    <mergeCell ref="H20:J20"/>
    <mergeCell ref="H17:J17"/>
    <mergeCell ref="H14:K14"/>
    <mergeCell ref="A43:B43"/>
    <mergeCell ref="C43:F43"/>
    <mergeCell ref="A28:E28"/>
    <mergeCell ref="A29:E29"/>
    <mergeCell ref="A32:E32"/>
    <mergeCell ref="A31:E31"/>
    <mergeCell ref="H40:J40"/>
    <mergeCell ref="A23:E23"/>
    <mergeCell ref="A30:E30"/>
    <mergeCell ref="A11:K11"/>
    <mergeCell ref="A12:K12"/>
    <mergeCell ref="A20:E20"/>
    <mergeCell ref="A19:E19"/>
    <mergeCell ref="H15:J15"/>
    <mergeCell ref="H16:J16"/>
    <mergeCell ref="H18:J18"/>
    <mergeCell ref="A15:E15"/>
    <mergeCell ref="A16:E16"/>
    <mergeCell ref="A17:E17"/>
    <mergeCell ref="A18:E18"/>
    <mergeCell ref="A38:E38"/>
    <mergeCell ref="F7:I7"/>
    <mergeCell ref="A22:E22"/>
    <mergeCell ref="H21:J21"/>
    <mergeCell ref="H22:J22"/>
    <mergeCell ref="A27:E27"/>
    <mergeCell ref="H36:J36"/>
    <mergeCell ref="H23:J23"/>
    <mergeCell ref="H24:J24"/>
    <mergeCell ref="H25:J25"/>
    <mergeCell ref="H26:J26"/>
    <mergeCell ref="H27:J27"/>
    <mergeCell ref="H28:J28"/>
    <mergeCell ref="H37:J37"/>
    <mergeCell ref="H29:J29"/>
    <mergeCell ref="H30:J30"/>
    <mergeCell ref="H31:J31"/>
    <mergeCell ref="H38:J38"/>
    <mergeCell ref="H39:J39"/>
    <mergeCell ref="H32:J32"/>
    <mergeCell ref="H33:J33"/>
    <mergeCell ref="H34:J34"/>
    <mergeCell ref="H35:J35"/>
  </mergeCells>
  <printOptions/>
  <pageMargins left="0.51" right="0.2" top="0.45" bottom="0.25" header="0.3" footer="0.3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170"/>
  <sheetViews>
    <sheetView showGridLines="0" view="pageBreakPreview" zoomScaleSheetLayoutView="100" zoomScalePageLayoutView="0" workbookViewId="0" topLeftCell="A103">
      <selection activeCell="H117" sqref="H117"/>
    </sheetView>
  </sheetViews>
  <sheetFormatPr defaultColWidth="9.140625" defaultRowHeight="12.75"/>
  <cols>
    <col min="1" max="1" width="11.8515625" style="37" customWidth="1"/>
    <col min="2" max="2" width="8.8515625" style="31" customWidth="1"/>
    <col min="3" max="4" width="9.28125" style="31" customWidth="1"/>
    <col min="5" max="5" width="8.8515625" style="31" customWidth="1"/>
    <col min="6" max="6" width="19.140625" style="31" customWidth="1"/>
    <col min="7" max="7" width="20.57421875" style="44" customWidth="1"/>
    <col min="8" max="8" width="26.8515625" style="37" customWidth="1"/>
    <col min="9" max="9" width="25.28125" style="37" customWidth="1"/>
    <col min="10" max="11" width="12.7109375" style="30" hidden="1" customWidth="1"/>
    <col min="12" max="12" width="0.13671875" style="30" customWidth="1"/>
    <col min="13" max="13" width="17.7109375" style="30" customWidth="1"/>
    <col min="14" max="16384" width="9.140625" style="30" customWidth="1"/>
  </cols>
  <sheetData>
    <row r="1" spans="1:9" ht="21.75" customHeight="1">
      <c r="A1" s="895" t="str">
        <f>DETAILS!A2</f>
        <v>વિકલ્પ - 2 </v>
      </c>
      <c r="B1" s="896"/>
      <c r="C1" s="897"/>
      <c r="D1" s="374"/>
      <c r="E1" s="374"/>
      <c r="F1" s="374"/>
      <c r="G1" s="374"/>
      <c r="H1" s="374"/>
      <c r="I1" s="375"/>
    </row>
    <row r="2" spans="1:9" ht="21.75" customHeight="1" thickBot="1">
      <c r="A2" s="898" t="str">
        <f>DETAILS!A3</f>
        <v>NEW  FORMAT</v>
      </c>
      <c r="B2" s="899"/>
      <c r="C2" s="900"/>
      <c r="D2" s="376"/>
      <c r="E2" s="376"/>
      <c r="F2" s="376"/>
      <c r="G2" s="376"/>
      <c r="H2" s="376"/>
      <c r="I2" s="377"/>
    </row>
    <row r="3" spans="1:9" ht="15" customHeight="1">
      <c r="A3" s="883" t="s">
        <v>32</v>
      </c>
      <c r="B3" s="884"/>
      <c r="C3" s="884"/>
      <c r="D3" s="884"/>
      <c r="E3" s="884"/>
      <c r="F3" s="884"/>
      <c r="G3" s="884"/>
      <c r="H3" s="884"/>
      <c r="I3" s="885"/>
    </row>
    <row r="4" spans="1:9" ht="15" customHeight="1" thickBot="1">
      <c r="A4" s="886" t="s">
        <v>33</v>
      </c>
      <c r="B4" s="887"/>
      <c r="C4" s="887"/>
      <c r="D4" s="887"/>
      <c r="E4" s="887"/>
      <c r="F4" s="887"/>
      <c r="G4" s="887"/>
      <c r="H4" s="887"/>
      <c r="I4" s="888"/>
    </row>
    <row r="5" spans="1:9" ht="2.25" customHeight="1">
      <c r="A5" s="892"/>
      <c r="B5" s="893"/>
      <c r="C5" s="893"/>
      <c r="D5" s="893"/>
      <c r="E5" s="893"/>
      <c r="F5" s="893"/>
      <c r="G5" s="893"/>
      <c r="H5" s="893"/>
      <c r="I5" s="894"/>
    </row>
    <row r="6" spans="1:9" ht="19.5" customHeight="1">
      <c r="A6" s="889" t="s">
        <v>34</v>
      </c>
      <c r="B6" s="890"/>
      <c r="C6" s="890"/>
      <c r="D6" s="890"/>
      <c r="E6" s="890"/>
      <c r="F6" s="890"/>
      <c r="G6" s="890" t="s">
        <v>35</v>
      </c>
      <c r="H6" s="890"/>
      <c r="I6" s="891"/>
    </row>
    <row r="7" spans="1:9" ht="15" customHeight="1">
      <c r="A7" s="880"/>
      <c r="B7" s="878"/>
      <c r="C7" s="878"/>
      <c r="D7" s="878"/>
      <c r="E7" s="878"/>
      <c r="F7" s="878"/>
      <c r="G7" s="878">
        <f>+DETAILS!B20</f>
        <v>0</v>
      </c>
      <c r="H7" s="878"/>
      <c r="I7" s="879"/>
    </row>
    <row r="8" spans="1:9" ht="15" customHeight="1">
      <c r="A8" s="880"/>
      <c r="B8" s="878"/>
      <c r="C8" s="878"/>
      <c r="D8" s="878"/>
      <c r="E8" s="878"/>
      <c r="F8" s="878"/>
      <c r="G8" s="878">
        <f>+DETAILS!B21</f>
        <v>0</v>
      </c>
      <c r="H8" s="878"/>
      <c r="I8" s="879"/>
    </row>
    <row r="9" spans="1:9" ht="15" customHeight="1">
      <c r="A9" s="880"/>
      <c r="B9" s="878"/>
      <c r="C9" s="878"/>
      <c r="D9" s="878"/>
      <c r="E9" s="878"/>
      <c r="F9" s="878"/>
      <c r="G9" s="878">
        <f>+DETAILS!B22</f>
        <v>0</v>
      </c>
      <c r="H9" s="878"/>
      <c r="I9" s="879"/>
    </row>
    <row r="10" spans="1:9" ht="15" customHeight="1">
      <c r="A10" s="880">
        <f>+DETAILS!B7</f>
        <v>0</v>
      </c>
      <c r="B10" s="878"/>
      <c r="C10" s="878"/>
      <c r="D10" s="878"/>
      <c r="E10" s="878"/>
      <c r="F10" s="878"/>
      <c r="G10" s="881">
        <f>DETAILS!B23</f>
        <v>0</v>
      </c>
      <c r="H10" s="881"/>
      <c r="I10" s="882"/>
    </row>
    <row r="11" spans="1:9" ht="15" customHeight="1">
      <c r="A11" s="874" t="s">
        <v>36</v>
      </c>
      <c r="B11" s="870"/>
      <c r="C11" s="870"/>
      <c r="D11" s="870" t="s">
        <v>37</v>
      </c>
      <c r="E11" s="870"/>
      <c r="F11" s="870"/>
      <c r="G11" s="870" t="s">
        <v>38</v>
      </c>
      <c r="H11" s="870"/>
      <c r="I11" s="871"/>
    </row>
    <row r="12" spans="1:9" ht="15" customHeight="1">
      <c r="A12" s="874"/>
      <c r="B12" s="870"/>
      <c r="C12" s="870"/>
      <c r="D12" s="872">
        <f>+DETAILS!B10</f>
        <v>0</v>
      </c>
      <c r="E12" s="872"/>
      <c r="F12" s="872"/>
      <c r="G12" s="872">
        <f>+DETAILS!B24</f>
        <v>0</v>
      </c>
      <c r="H12" s="872"/>
      <c r="I12" s="873"/>
    </row>
    <row r="13" spans="1:9" ht="15" customHeight="1">
      <c r="A13" s="876" t="s">
        <v>39</v>
      </c>
      <c r="B13" s="877"/>
      <c r="C13" s="877"/>
      <c r="D13" s="877"/>
      <c r="E13" s="877"/>
      <c r="F13" s="877"/>
      <c r="G13" s="875" t="s">
        <v>40</v>
      </c>
      <c r="H13" s="875"/>
      <c r="I13" s="871" t="s">
        <v>41</v>
      </c>
    </row>
    <row r="14" spans="1:9" ht="15" customHeight="1">
      <c r="A14" s="876"/>
      <c r="B14" s="877"/>
      <c r="C14" s="877"/>
      <c r="D14" s="877"/>
      <c r="E14" s="877"/>
      <c r="F14" s="877"/>
      <c r="G14" s="875"/>
      <c r="H14" s="875"/>
      <c r="I14" s="871"/>
    </row>
    <row r="15" spans="1:9" ht="15" customHeight="1">
      <c r="A15" s="876"/>
      <c r="B15" s="877"/>
      <c r="C15" s="877"/>
      <c r="D15" s="877"/>
      <c r="E15" s="877"/>
      <c r="F15" s="877"/>
      <c r="G15" s="101" t="s">
        <v>42</v>
      </c>
      <c r="H15" s="102" t="s">
        <v>43</v>
      </c>
      <c r="I15" s="129" t="str">
        <f>DETAILS!B11</f>
        <v>2024-25</v>
      </c>
    </row>
    <row r="16" spans="1:9" ht="15" customHeight="1">
      <c r="A16" s="868" t="s">
        <v>44</v>
      </c>
      <c r="B16" s="864"/>
      <c r="C16" s="864"/>
      <c r="D16" s="864" t="s">
        <v>45</v>
      </c>
      <c r="E16" s="864"/>
      <c r="F16" s="864"/>
      <c r="G16" s="103" t="str">
        <f>+DETAILS!B14</f>
        <v>01-04-2023</v>
      </c>
      <c r="H16" s="103" t="str">
        <f>+DETAILS!B15</f>
        <v>31-03-2024</v>
      </c>
      <c r="I16" s="130"/>
    </row>
    <row r="17" spans="1:9" ht="15" customHeight="1">
      <c r="A17" s="868" t="s">
        <v>46</v>
      </c>
      <c r="B17" s="864"/>
      <c r="C17" s="864"/>
      <c r="D17" s="864" t="s">
        <v>46</v>
      </c>
      <c r="E17" s="864"/>
      <c r="F17" s="864"/>
      <c r="G17" s="104" t="s">
        <v>46</v>
      </c>
      <c r="H17" s="103" t="s">
        <v>46</v>
      </c>
      <c r="I17" s="130"/>
    </row>
    <row r="18" spans="1:9" ht="15" customHeight="1">
      <c r="A18" s="868" t="s">
        <v>46</v>
      </c>
      <c r="B18" s="864"/>
      <c r="C18" s="864"/>
      <c r="D18" s="864" t="s">
        <v>46</v>
      </c>
      <c r="E18" s="864"/>
      <c r="F18" s="864"/>
      <c r="G18" s="104" t="s">
        <v>46</v>
      </c>
      <c r="H18" s="103" t="s">
        <v>46</v>
      </c>
      <c r="I18" s="130"/>
    </row>
    <row r="19" spans="1:9" ht="15" customHeight="1">
      <c r="A19" s="868" t="s">
        <v>46</v>
      </c>
      <c r="B19" s="864"/>
      <c r="C19" s="864"/>
      <c r="D19" s="864" t="s">
        <v>46</v>
      </c>
      <c r="E19" s="864"/>
      <c r="F19" s="864"/>
      <c r="G19" s="104" t="s">
        <v>46</v>
      </c>
      <c r="H19" s="103" t="s">
        <v>46</v>
      </c>
      <c r="I19" s="130"/>
    </row>
    <row r="20" spans="1:9" ht="15" customHeight="1">
      <c r="A20" s="868" t="s">
        <v>46</v>
      </c>
      <c r="B20" s="864"/>
      <c r="C20" s="864"/>
      <c r="D20" s="864" t="s">
        <v>46</v>
      </c>
      <c r="E20" s="864"/>
      <c r="F20" s="864"/>
      <c r="G20" s="104" t="s">
        <v>46</v>
      </c>
      <c r="H20" s="103" t="s">
        <v>46</v>
      </c>
      <c r="I20" s="130"/>
    </row>
    <row r="21" spans="1:9" ht="2.25" customHeight="1">
      <c r="A21" s="89"/>
      <c r="I21" s="126"/>
    </row>
    <row r="22" spans="1:9" ht="27.75" customHeight="1" thickBot="1">
      <c r="A22" s="99"/>
      <c r="G22" s="32"/>
      <c r="H22" s="33"/>
      <c r="I22" s="131"/>
    </row>
    <row r="23" spans="1:9" ht="15" customHeight="1">
      <c r="A23" s="88">
        <v>1</v>
      </c>
      <c r="B23" s="865" t="s">
        <v>47</v>
      </c>
      <c r="C23" s="865"/>
      <c r="D23" s="865"/>
      <c r="E23" s="865"/>
      <c r="F23" s="865"/>
      <c r="G23" s="105"/>
      <c r="H23" s="111"/>
      <c r="I23" s="111"/>
    </row>
    <row r="24" spans="1:9" ht="15" customHeight="1">
      <c r="A24" s="89"/>
      <c r="B24" s="867" t="s">
        <v>48</v>
      </c>
      <c r="C24" s="867"/>
      <c r="D24" s="867"/>
      <c r="E24" s="867"/>
      <c r="F24" s="867"/>
      <c r="G24" s="106"/>
      <c r="H24" s="112"/>
      <c r="I24" s="112"/>
    </row>
    <row r="25" spans="1:9" ht="15" customHeight="1">
      <c r="A25" s="89"/>
      <c r="B25" s="867" t="s">
        <v>49</v>
      </c>
      <c r="C25" s="867"/>
      <c r="D25" s="867"/>
      <c r="E25" s="867"/>
      <c r="F25" s="867"/>
      <c r="G25" s="263">
        <f>ANEXER!Q22</f>
        <v>0</v>
      </c>
      <c r="H25" s="112"/>
      <c r="I25" s="112"/>
    </row>
    <row r="26" spans="1:9" ht="15" customHeight="1">
      <c r="A26" s="89"/>
      <c r="B26" s="867" t="s">
        <v>50</v>
      </c>
      <c r="C26" s="867"/>
      <c r="D26" s="867"/>
      <c r="E26" s="867"/>
      <c r="F26" s="867"/>
      <c r="G26" s="108"/>
      <c r="H26" s="112"/>
      <c r="I26" s="112"/>
    </row>
    <row r="27" spans="1:9" ht="15" customHeight="1">
      <c r="A27" s="89"/>
      <c r="B27" s="867" t="s">
        <v>51</v>
      </c>
      <c r="C27" s="867"/>
      <c r="D27" s="867"/>
      <c r="E27" s="867"/>
      <c r="F27" s="867"/>
      <c r="G27" s="157">
        <v>0</v>
      </c>
      <c r="H27" s="112"/>
      <c r="I27" s="112"/>
    </row>
    <row r="28" spans="1:9" ht="15" customHeight="1">
      <c r="A28" s="89"/>
      <c r="B28" s="867" t="s">
        <v>52</v>
      </c>
      <c r="C28" s="867"/>
      <c r="D28" s="867"/>
      <c r="E28" s="867"/>
      <c r="F28" s="867"/>
      <c r="G28" s="158"/>
      <c r="H28" s="112"/>
      <c r="I28" s="112"/>
    </row>
    <row r="29" spans="1:9" ht="15" customHeight="1">
      <c r="A29" s="89"/>
      <c r="B29" s="867" t="s">
        <v>53</v>
      </c>
      <c r="C29" s="867"/>
      <c r="D29" s="867"/>
      <c r="E29" s="867"/>
      <c r="F29" s="867"/>
      <c r="G29" s="157">
        <v>0</v>
      </c>
      <c r="H29" s="112"/>
      <c r="I29" s="112"/>
    </row>
    <row r="30" spans="1:9" ht="2.25" customHeight="1">
      <c r="A30" s="89"/>
      <c r="G30" s="158"/>
      <c r="H30" s="112"/>
      <c r="I30" s="112"/>
    </row>
    <row r="31" spans="1:9" ht="15" customHeight="1">
      <c r="A31" s="89"/>
      <c r="B31" s="867" t="s">
        <v>54</v>
      </c>
      <c r="C31" s="867"/>
      <c r="D31" s="867"/>
      <c r="E31" s="867"/>
      <c r="F31" s="867"/>
      <c r="G31" s="157">
        <f>+G25+G27+G29</f>
        <v>0</v>
      </c>
      <c r="H31" s="157">
        <f>+G25+G27+G29</f>
        <v>0</v>
      </c>
      <c r="I31" s="112"/>
    </row>
    <row r="32" spans="1:9" ht="1.5" customHeight="1">
      <c r="A32" s="89"/>
      <c r="G32" s="158"/>
      <c r="H32" s="112"/>
      <c r="I32" s="112"/>
    </row>
    <row r="33" spans="1:9" ht="15" customHeight="1">
      <c r="A33" s="90">
        <v>2</v>
      </c>
      <c r="B33" s="869" t="s">
        <v>55</v>
      </c>
      <c r="C33" s="869"/>
      <c r="D33" s="869"/>
      <c r="E33" s="869"/>
      <c r="F33" s="869"/>
      <c r="G33" s="157"/>
      <c r="H33" s="112"/>
      <c r="I33" s="112"/>
    </row>
    <row r="34" spans="1:9" ht="15" customHeight="1">
      <c r="A34" s="90"/>
      <c r="B34" s="866" t="s">
        <v>30</v>
      </c>
      <c r="C34" s="866"/>
      <c r="D34" s="866"/>
      <c r="E34" s="866"/>
      <c r="F34" s="866"/>
      <c r="G34" s="107">
        <f>'INCOM CACLULATION'!G14</f>
        <v>0</v>
      </c>
      <c r="H34" s="112"/>
      <c r="I34" s="112"/>
    </row>
    <row r="35" spans="1:9" ht="15" customHeight="1">
      <c r="A35" s="91"/>
      <c r="B35" s="861" t="s">
        <v>29</v>
      </c>
      <c r="C35" s="861"/>
      <c r="D35" s="861"/>
      <c r="E35" s="861"/>
      <c r="F35" s="861"/>
      <c r="G35" s="157">
        <v>0</v>
      </c>
      <c r="H35" s="112"/>
      <c r="I35" s="112"/>
    </row>
    <row r="36" spans="1:9" ht="15" customHeight="1">
      <c r="A36" s="91"/>
      <c r="B36" s="860" t="s">
        <v>159</v>
      </c>
      <c r="C36" s="861"/>
      <c r="D36" s="861"/>
      <c r="E36" s="861"/>
      <c r="F36" s="862"/>
      <c r="G36" s="287">
        <f>'INCOM CACLULATION'!G10</f>
        <v>0</v>
      </c>
      <c r="H36" s="112"/>
      <c r="I36" s="112"/>
    </row>
    <row r="37" spans="1:9" ht="15" customHeight="1">
      <c r="A37" s="90">
        <v>3</v>
      </c>
      <c r="B37" s="866" t="s">
        <v>56</v>
      </c>
      <c r="C37" s="866"/>
      <c r="D37" s="866"/>
      <c r="E37" s="866"/>
      <c r="F37" s="866"/>
      <c r="G37" s="158"/>
      <c r="H37" s="157">
        <f>SUM(H31-G34-G35-G36)</f>
        <v>0</v>
      </c>
      <c r="I37" s="112"/>
    </row>
    <row r="38" spans="1:9" ht="1.5" customHeight="1">
      <c r="A38" s="89"/>
      <c r="G38" s="158"/>
      <c r="H38" s="112"/>
      <c r="I38" s="112"/>
    </row>
    <row r="39" spans="1:9" ht="15" customHeight="1">
      <c r="A39" s="90">
        <v>4</v>
      </c>
      <c r="B39" s="866" t="s">
        <v>89</v>
      </c>
      <c r="C39" s="866"/>
      <c r="D39" s="866"/>
      <c r="E39" s="866"/>
      <c r="F39" s="866"/>
      <c r="G39" s="158"/>
      <c r="H39" s="112"/>
      <c r="I39" s="112"/>
    </row>
    <row r="40" spans="1:9" ht="1.5" customHeight="1">
      <c r="A40" s="89"/>
      <c r="G40" s="158"/>
      <c r="H40" s="112"/>
      <c r="I40" s="112"/>
    </row>
    <row r="41" spans="1:9" ht="15" customHeight="1">
      <c r="A41" s="89"/>
      <c r="B41" s="866" t="s">
        <v>57</v>
      </c>
      <c r="C41" s="866"/>
      <c r="D41" s="866"/>
      <c r="E41" s="866"/>
      <c r="F41" s="866"/>
      <c r="G41" s="157">
        <v>0</v>
      </c>
      <c r="H41" s="112"/>
      <c r="I41" s="112"/>
    </row>
    <row r="42" spans="1:9" ht="15" customHeight="1">
      <c r="A42" s="89"/>
      <c r="B42" s="866" t="s">
        <v>58</v>
      </c>
      <c r="C42" s="866"/>
      <c r="D42" s="866"/>
      <c r="E42" s="866"/>
      <c r="F42" s="866"/>
      <c r="G42" s="157">
        <v>0</v>
      </c>
      <c r="H42" s="112"/>
      <c r="I42" s="112"/>
    </row>
    <row r="43" spans="1:9" ht="1.5" customHeight="1">
      <c r="A43" s="89"/>
      <c r="G43" s="108"/>
      <c r="H43" s="112"/>
      <c r="I43" s="112"/>
    </row>
    <row r="44" spans="1:9" ht="15" customHeight="1">
      <c r="A44" s="90">
        <v>5</v>
      </c>
      <c r="B44" s="866" t="s">
        <v>59</v>
      </c>
      <c r="C44" s="866"/>
      <c r="D44" s="866"/>
      <c r="E44" s="866"/>
      <c r="F44" s="866"/>
      <c r="G44" s="108"/>
      <c r="H44" s="157">
        <v>0</v>
      </c>
      <c r="I44" s="112"/>
    </row>
    <row r="45" spans="1:9" ht="1.5" customHeight="1">
      <c r="A45" s="89"/>
      <c r="G45" s="108"/>
      <c r="H45" s="112"/>
      <c r="I45" s="112"/>
    </row>
    <row r="46" spans="1:9" ht="15" customHeight="1">
      <c r="A46" s="90">
        <v>6</v>
      </c>
      <c r="B46" s="866" t="s">
        <v>60</v>
      </c>
      <c r="C46" s="866"/>
      <c r="D46" s="866"/>
      <c r="E46" s="866"/>
      <c r="F46" s="866"/>
      <c r="G46" s="108"/>
      <c r="H46" s="112"/>
      <c r="I46" s="112"/>
    </row>
    <row r="47" spans="1:9" ht="15" customHeight="1">
      <c r="A47" s="90"/>
      <c r="B47" s="866" t="s">
        <v>61</v>
      </c>
      <c r="C47" s="866"/>
      <c r="D47" s="866"/>
      <c r="E47" s="866"/>
      <c r="F47" s="866"/>
      <c r="G47" s="108"/>
      <c r="H47" s="112"/>
      <c r="I47" s="198">
        <f>SUM(H37-H44)</f>
        <v>0</v>
      </c>
    </row>
    <row r="48" spans="1:9" ht="4.5" customHeight="1">
      <c r="A48" s="89"/>
      <c r="G48" s="108"/>
      <c r="H48" s="112"/>
      <c r="I48" s="112"/>
    </row>
    <row r="49" spans="1:9" ht="15" customHeight="1">
      <c r="A49" s="90">
        <v>7</v>
      </c>
      <c r="B49" s="866" t="s">
        <v>90</v>
      </c>
      <c r="C49" s="866"/>
      <c r="D49" s="866"/>
      <c r="E49" s="866"/>
      <c r="F49" s="866"/>
      <c r="G49" s="108"/>
      <c r="H49" s="113"/>
      <c r="I49" s="112"/>
    </row>
    <row r="50" spans="1:9" ht="15" customHeight="1">
      <c r="A50" s="90"/>
      <c r="B50" s="866" t="s">
        <v>459</v>
      </c>
      <c r="C50" s="866"/>
      <c r="D50" s="866"/>
      <c r="E50" s="866"/>
      <c r="F50" s="866"/>
      <c r="G50" s="257">
        <f>DETAILS!B44</f>
        <v>0</v>
      </c>
      <c r="H50" s="43"/>
      <c r="I50" s="282">
        <f>G50</f>
        <v>0</v>
      </c>
    </row>
    <row r="51" spans="1:9" ht="15" customHeight="1">
      <c r="A51" s="90"/>
      <c r="B51" s="866" t="s">
        <v>460</v>
      </c>
      <c r="C51" s="866"/>
      <c r="D51" s="866"/>
      <c r="E51" s="866"/>
      <c r="F51" s="866"/>
      <c r="G51" s="257">
        <f>DETAILS!B45</f>
        <v>0</v>
      </c>
      <c r="H51" s="43"/>
      <c r="I51" s="282">
        <f>G51</f>
        <v>0</v>
      </c>
    </row>
    <row r="52" spans="1:9" ht="15" customHeight="1">
      <c r="A52" s="90"/>
      <c r="B52" s="866"/>
      <c r="C52" s="866"/>
      <c r="D52" s="866"/>
      <c r="E52" s="866"/>
      <c r="F52" s="866"/>
      <c r="G52" s="257">
        <v>0</v>
      </c>
      <c r="H52" s="43"/>
      <c r="I52" s="282">
        <f>G52</f>
        <v>0</v>
      </c>
    </row>
    <row r="53" spans="1:10" ht="15" customHeight="1">
      <c r="A53" s="91"/>
      <c r="B53" s="866" t="s">
        <v>123</v>
      </c>
      <c r="C53" s="866"/>
      <c r="D53" s="866"/>
      <c r="E53" s="866"/>
      <c r="F53" s="866"/>
      <c r="G53" s="257"/>
      <c r="H53" s="43"/>
      <c r="I53" s="156">
        <f>+G53</f>
        <v>0</v>
      </c>
      <c r="J53" s="34">
        <f>+G50+G51+G52</f>
        <v>0</v>
      </c>
    </row>
    <row r="54" spans="1:9" ht="16.5" customHeight="1">
      <c r="A54" s="91"/>
      <c r="B54" s="866" t="s">
        <v>123</v>
      </c>
      <c r="C54" s="866"/>
      <c r="D54" s="866"/>
      <c r="E54" s="866"/>
      <c r="F54" s="866"/>
      <c r="G54" s="269"/>
      <c r="H54" s="89"/>
      <c r="I54" s="156">
        <f>+G54</f>
        <v>0</v>
      </c>
    </row>
    <row r="55" spans="1:10" ht="15" customHeight="1" thickBot="1">
      <c r="A55" s="90"/>
      <c r="B55" s="866"/>
      <c r="C55" s="866"/>
      <c r="D55" s="866"/>
      <c r="E55" s="866"/>
      <c r="F55" s="866"/>
      <c r="G55" s="269"/>
      <c r="H55" s="89"/>
      <c r="I55" s="237">
        <f>+-G55</f>
        <v>0</v>
      </c>
      <c r="J55" s="34">
        <f>+G53</f>
        <v>0</v>
      </c>
    </row>
    <row r="56" spans="1:10" ht="21" customHeight="1" thickBot="1">
      <c r="A56" s="270">
        <v>8</v>
      </c>
      <c r="B56" s="903" t="s">
        <v>62</v>
      </c>
      <c r="C56" s="903"/>
      <c r="D56" s="903"/>
      <c r="E56" s="903"/>
      <c r="F56" s="903"/>
      <c r="G56" s="273"/>
      <c r="H56" s="274"/>
      <c r="I56" s="272">
        <f>SUM(I47:I55)</f>
        <v>0</v>
      </c>
      <c r="J56" s="34">
        <f>+G54</f>
        <v>0</v>
      </c>
    </row>
    <row r="57" spans="1:9" ht="15" customHeight="1">
      <c r="A57" s="90">
        <v>9</v>
      </c>
      <c r="B57" s="866" t="s">
        <v>91</v>
      </c>
      <c r="C57" s="866"/>
      <c r="D57" s="866"/>
      <c r="E57" s="866"/>
      <c r="F57" s="866"/>
      <c r="G57" s="109" t="s">
        <v>63</v>
      </c>
      <c r="H57" s="112" t="s">
        <v>64</v>
      </c>
      <c r="I57" s="112"/>
    </row>
    <row r="58" spans="1:9" ht="12" customHeight="1">
      <c r="A58" s="90"/>
      <c r="B58" s="901" t="s">
        <v>65</v>
      </c>
      <c r="C58" s="901"/>
      <c r="D58" s="901"/>
      <c r="E58" s="901"/>
      <c r="F58" s="901"/>
      <c r="G58" s="109" t="s">
        <v>66</v>
      </c>
      <c r="H58" s="112" t="s">
        <v>66</v>
      </c>
      <c r="I58" s="112"/>
    </row>
    <row r="59" spans="1:9" ht="15" customHeight="1">
      <c r="A59" s="89"/>
      <c r="B59" s="901" t="s">
        <v>2</v>
      </c>
      <c r="C59" s="901"/>
      <c r="D59" s="901"/>
      <c r="E59" s="901"/>
      <c r="F59" s="901"/>
      <c r="G59" s="110"/>
      <c r="H59" s="114"/>
      <c r="I59" s="112"/>
    </row>
    <row r="60" spans="1:9" ht="14.25" customHeight="1">
      <c r="A60" s="89"/>
      <c r="B60" s="866" t="s">
        <v>124</v>
      </c>
      <c r="C60" s="866"/>
      <c r="D60" s="866"/>
      <c r="E60" s="866"/>
      <c r="F60" s="866"/>
      <c r="G60" s="435">
        <v>0</v>
      </c>
      <c r="H60" s="435">
        <f>+G60</f>
        <v>0</v>
      </c>
      <c r="I60" s="112"/>
    </row>
    <row r="61" spans="1:9" ht="15" customHeight="1">
      <c r="A61" s="89"/>
      <c r="B61" s="869" t="s">
        <v>125</v>
      </c>
      <c r="C61" s="869"/>
      <c r="D61" s="869"/>
      <c r="E61" s="869"/>
      <c r="F61" s="869"/>
      <c r="G61" s="435">
        <v>0</v>
      </c>
      <c r="H61" s="435">
        <f aca="true" t="shared" si="0" ref="H61:H82">+G61</f>
        <v>0</v>
      </c>
      <c r="I61" s="112"/>
    </row>
    <row r="62" spans="1:9" ht="15" customHeight="1">
      <c r="A62" s="89"/>
      <c r="B62" s="869" t="s">
        <v>126</v>
      </c>
      <c r="C62" s="869"/>
      <c r="D62" s="869"/>
      <c r="E62" s="869"/>
      <c r="F62" s="869"/>
      <c r="G62" s="435">
        <v>0</v>
      </c>
      <c r="H62" s="435">
        <f t="shared" si="0"/>
        <v>0</v>
      </c>
      <c r="I62" s="112"/>
    </row>
    <row r="63" spans="1:9" ht="15" customHeight="1">
      <c r="A63" s="89"/>
      <c r="B63" s="869" t="s">
        <v>127</v>
      </c>
      <c r="C63" s="869"/>
      <c r="D63" s="869"/>
      <c r="E63" s="869"/>
      <c r="F63" s="869"/>
      <c r="G63" s="435">
        <v>0</v>
      </c>
      <c r="H63" s="435">
        <f t="shared" si="0"/>
        <v>0</v>
      </c>
      <c r="I63" s="112"/>
    </row>
    <row r="64" spans="1:9" ht="15" customHeight="1">
      <c r="A64" s="89"/>
      <c r="B64" s="869" t="s">
        <v>128</v>
      </c>
      <c r="C64" s="869"/>
      <c r="D64" s="869"/>
      <c r="E64" s="869"/>
      <c r="F64" s="869"/>
      <c r="G64" s="435">
        <v>0</v>
      </c>
      <c r="H64" s="435">
        <f t="shared" si="0"/>
        <v>0</v>
      </c>
      <c r="I64" s="112"/>
    </row>
    <row r="65" spans="1:9" ht="15" customHeight="1">
      <c r="A65" s="89"/>
      <c r="B65" s="869" t="s">
        <v>129</v>
      </c>
      <c r="C65" s="869"/>
      <c r="D65" s="869"/>
      <c r="E65" s="869"/>
      <c r="F65" s="869"/>
      <c r="G65" s="435">
        <v>0</v>
      </c>
      <c r="H65" s="435">
        <f t="shared" si="0"/>
        <v>0</v>
      </c>
      <c r="I65" s="112"/>
    </row>
    <row r="66" spans="1:9" ht="15" customHeight="1">
      <c r="A66" s="89"/>
      <c r="B66" s="869" t="s">
        <v>130</v>
      </c>
      <c r="C66" s="869"/>
      <c r="D66" s="869"/>
      <c r="E66" s="869"/>
      <c r="F66" s="869"/>
      <c r="G66" s="435">
        <v>0</v>
      </c>
      <c r="H66" s="435">
        <f t="shared" si="0"/>
        <v>0</v>
      </c>
      <c r="I66" s="112"/>
    </row>
    <row r="67" spans="1:9" ht="15" customHeight="1">
      <c r="A67" s="89"/>
      <c r="B67" s="869" t="s">
        <v>131</v>
      </c>
      <c r="C67" s="869"/>
      <c r="D67" s="869"/>
      <c r="E67" s="869"/>
      <c r="F67" s="869"/>
      <c r="G67" s="435">
        <v>0</v>
      </c>
      <c r="H67" s="435">
        <f t="shared" si="0"/>
        <v>0</v>
      </c>
      <c r="I67" s="112"/>
    </row>
    <row r="68" spans="1:9" ht="15" customHeight="1">
      <c r="A68" s="89"/>
      <c r="B68" s="56" t="s">
        <v>132</v>
      </c>
      <c r="C68" s="56"/>
      <c r="D68" s="56"/>
      <c r="E68" s="56"/>
      <c r="F68" s="56"/>
      <c r="G68" s="435">
        <v>0</v>
      </c>
      <c r="H68" s="435">
        <f t="shared" si="0"/>
        <v>0</v>
      </c>
      <c r="I68" s="112"/>
    </row>
    <row r="69" spans="1:9" ht="15" customHeight="1">
      <c r="A69" s="89"/>
      <c r="B69" s="56" t="s">
        <v>133</v>
      </c>
      <c r="C69" s="56"/>
      <c r="D69" s="56"/>
      <c r="E69" s="56"/>
      <c r="F69" s="56"/>
      <c r="G69" s="435">
        <v>0</v>
      </c>
      <c r="H69" s="435">
        <f t="shared" si="0"/>
        <v>0</v>
      </c>
      <c r="I69" s="112"/>
    </row>
    <row r="70" spans="1:9" ht="15" customHeight="1">
      <c r="A70" s="89"/>
      <c r="B70" s="56" t="s">
        <v>134</v>
      </c>
      <c r="C70" s="56"/>
      <c r="D70" s="56"/>
      <c r="E70" s="56"/>
      <c r="F70" s="56"/>
      <c r="G70" s="435">
        <v>0</v>
      </c>
      <c r="H70" s="435">
        <f t="shared" si="0"/>
        <v>0</v>
      </c>
      <c r="I70" s="112"/>
    </row>
    <row r="71" spans="1:9" ht="15" customHeight="1">
      <c r="A71" s="89"/>
      <c r="B71" s="56" t="s">
        <v>135</v>
      </c>
      <c r="C71" s="56"/>
      <c r="D71" s="56"/>
      <c r="E71" s="56"/>
      <c r="F71" s="56"/>
      <c r="G71" s="435">
        <v>0</v>
      </c>
      <c r="H71" s="435">
        <f t="shared" si="0"/>
        <v>0</v>
      </c>
      <c r="I71" s="112"/>
    </row>
    <row r="72" spans="1:9" ht="15" customHeight="1">
      <c r="A72" s="89"/>
      <c r="B72" s="56" t="s">
        <v>136</v>
      </c>
      <c r="C72" s="56"/>
      <c r="D72" s="56"/>
      <c r="E72" s="56"/>
      <c r="F72" s="56"/>
      <c r="G72" s="435">
        <v>0</v>
      </c>
      <c r="H72" s="435">
        <f t="shared" si="0"/>
        <v>0</v>
      </c>
      <c r="I72" s="112"/>
    </row>
    <row r="73" spans="1:9" ht="15" customHeight="1">
      <c r="A73" s="89"/>
      <c r="B73" s="56" t="s">
        <v>137</v>
      </c>
      <c r="C73" s="56"/>
      <c r="D73" s="56"/>
      <c r="E73" s="56"/>
      <c r="F73" s="56"/>
      <c r="G73" s="435">
        <v>0</v>
      </c>
      <c r="H73" s="435">
        <f t="shared" si="0"/>
        <v>0</v>
      </c>
      <c r="I73" s="112"/>
    </row>
    <row r="74" spans="1:9" ht="15" customHeight="1">
      <c r="A74" s="89"/>
      <c r="B74" s="56" t="s">
        <v>138</v>
      </c>
      <c r="C74" s="56"/>
      <c r="D74" s="56"/>
      <c r="E74" s="56"/>
      <c r="F74" s="56"/>
      <c r="G74" s="435">
        <v>0</v>
      </c>
      <c r="H74" s="435">
        <f t="shared" si="0"/>
        <v>0</v>
      </c>
      <c r="I74" s="112"/>
    </row>
    <row r="75" spans="1:9" ht="15" customHeight="1">
      <c r="A75" s="89"/>
      <c r="B75" s="56" t="s">
        <v>139</v>
      </c>
      <c r="C75" s="56"/>
      <c r="D75" s="56"/>
      <c r="E75" s="56"/>
      <c r="F75" s="56"/>
      <c r="G75" s="435">
        <v>0</v>
      </c>
      <c r="H75" s="435">
        <f t="shared" si="0"/>
        <v>0</v>
      </c>
      <c r="I75" s="112"/>
    </row>
    <row r="76" spans="1:9" ht="15" customHeight="1">
      <c r="A76" s="89"/>
      <c r="B76" s="56" t="s">
        <v>140</v>
      </c>
      <c r="C76" s="56"/>
      <c r="D76" s="56"/>
      <c r="E76" s="56"/>
      <c r="F76" s="56"/>
      <c r="G76" s="435">
        <v>0</v>
      </c>
      <c r="H76" s="435">
        <f t="shared" si="0"/>
        <v>0</v>
      </c>
      <c r="I76" s="112"/>
    </row>
    <row r="77" spans="1:9" ht="15" customHeight="1">
      <c r="A77" s="89"/>
      <c r="B77" s="56" t="s">
        <v>163</v>
      </c>
      <c r="C77" s="56"/>
      <c r="D77" s="56"/>
      <c r="E77" s="56"/>
      <c r="F77" s="56"/>
      <c r="G77" s="435">
        <v>0</v>
      </c>
      <c r="H77" s="435">
        <f t="shared" si="0"/>
        <v>0</v>
      </c>
      <c r="I77" s="112"/>
    </row>
    <row r="78" spans="1:9" ht="15" customHeight="1">
      <c r="A78" s="89"/>
      <c r="B78" s="56" t="s">
        <v>141</v>
      </c>
      <c r="C78" s="56"/>
      <c r="D78" s="56"/>
      <c r="E78" s="56"/>
      <c r="F78" s="56"/>
      <c r="G78" s="435">
        <v>0</v>
      </c>
      <c r="H78" s="435">
        <f t="shared" si="0"/>
        <v>0</v>
      </c>
      <c r="I78" s="112"/>
    </row>
    <row r="79" spans="1:9" ht="15" customHeight="1" thickBot="1">
      <c r="A79" s="93"/>
      <c r="B79" s="283" t="s">
        <v>142</v>
      </c>
      <c r="C79" s="283"/>
      <c r="D79" s="283"/>
      <c r="E79" s="283"/>
      <c r="F79" s="283"/>
      <c r="G79" s="435">
        <v>0</v>
      </c>
      <c r="H79" s="435">
        <f t="shared" si="0"/>
        <v>0</v>
      </c>
      <c r="I79" s="284"/>
    </row>
    <row r="80" spans="1:9" ht="15" customHeight="1">
      <c r="A80" s="89"/>
      <c r="B80" s="56" t="s">
        <v>143</v>
      </c>
      <c r="C80" s="56"/>
      <c r="D80" s="56"/>
      <c r="E80" s="56"/>
      <c r="F80" s="56"/>
      <c r="G80" s="435">
        <v>0</v>
      </c>
      <c r="H80" s="435">
        <f t="shared" si="0"/>
        <v>0</v>
      </c>
      <c r="I80" s="112"/>
    </row>
    <row r="81" spans="1:9" ht="15" customHeight="1">
      <c r="A81" s="89"/>
      <c r="B81" s="56" t="s">
        <v>144</v>
      </c>
      <c r="C81" s="56"/>
      <c r="D81" s="56"/>
      <c r="E81" s="56"/>
      <c r="F81" s="56"/>
      <c r="G81" s="435">
        <v>0</v>
      </c>
      <c r="H81" s="435">
        <f t="shared" si="0"/>
        <v>0</v>
      </c>
      <c r="I81" s="112"/>
    </row>
    <row r="82" spans="1:9" ht="15" customHeight="1" thickBot="1">
      <c r="A82" s="89"/>
      <c r="B82" s="56" t="s">
        <v>146</v>
      </c>
      <c r="C82" s="56"/>
      <c r="D82" s="56"/>
      <c r="E82" s="56"/>
      <c r="F82" s="56"/>
      <c r="G82" s="435">
        <v>0</v>
      </c>
      <c r="H82" s="435">
        <f t="shared" si="0"/>
        <v>0</v>
      </c>
      <c r="I82" s="112"/>
    </row>
    <row r="83" spans="1:9" ht="15" customHeight="1" thickBot="1">
      <c r="A83" s="271"/>
      <c r="B83" s="903" t="s">
        <v>145</v>
      </c>
      <c r="C83" s="903"/>
      <c r="D83" s="903"/>
      <c r="E83" s="903"/>
      <c r="F83" s="903"/>
      <c r="G83" s="276">
        <f>SUM(G60:G82)</f>
        <v>0</v>
      </c>
      <c r="H83" s="297">
        <f>+G83</f>
        <v>0</v>
      </c>
      <c r="I83" s="250">
        <f>IF(H83&lt;=150000,H83,150000)</f>
        <v>0</v>
      </c>
    </row>
    <row r="84" spans="1:9" ht="6" customHeight="1">
      <c r="A84" s="89"/>
      <c r="B84" s="902"/>
      <c r="C84" s="902"/>
      <c r="D84" s="902"/>
      <c r="E84" s="902"/>
      <c r="F84" s="902"/>
      <c r="G84" s="275"/>
      <c r="H84" s="275"/>
      <c r="I84" s="112"/>
    </row>
    <row r="85" spans="1:10" ht="15" customHeight="1" thickBot="1">
      <c r="A85" s="89"/>
      <c r="B85" s="866" t="s">
        <v>67</v>
      </c>
      <c r="C85" s="866"/>
      <c r="D85" s="866"/>
      <c r="E85" s="866"/>
      <c r="F85" s="866"/>
      <c r="G85" s="198">
        <v>0</v>
      </c>
      <c r="H85" s="198">
        <v>0</v>
      </c>
      <c r="I85" s="250">
        <f>+H85</f>
        <v>0</v>
      </c>
      <c r="J85" s="35">
        <v>100000</v>
      </c>
    </row>
    <row r="86" spans="1:10" ht="6.75" customHeight="1">
      <c r="A86" s="89"/>
      <c r="B86" s="902"/>
      <c r="C86" s="902"/>
      <c r="D86" s="902"/>
      <c r="E86" s="902"/>
      <c r="F86" s="902"/>
      <c r="G86" s="197"/>
      <c r="H86" s="197"/>
      <c r="I86" s="112"/>
      <c r="J86" s="36">
        <f>+H83</f>
        <v>0</v>
      </c>
    </row>
    <row r="87" spans="1:10" ht="15" customHeight="1" thickBot="1">
      <c r="A87" s="89"/>
      <c r="B87" s="866" t="s">
        <v>162</v>
      </c>
      <c r="C87" s="866"/>
      <c r="D87" s="866"/>
      <c r="E87" s="866"/>
      <c r="F87" s="866"/>
      <c r="G87" s="198">
        <v>0</v>
      </c>
      <c r="H87" s="250">
        <v>0</v>
      </c>
      <c r="I87" s="250">
        <f>+H87</f>
        <v>0</v>
      </c>
      <c r="J87" s="34">
        <f>MIN(J85,J86)</f>
        <v>0</v>
      </c>
    </row>
    <row r="88" spans="1:9" ht="6" customHeight="1">
      <c r="A88" s="89"/>
      <c r="B88" s="902"/>
      <c r="C88" s="902"/>
      <c r="D88" s="902"/>
      <c r="E88" s="902"/>
      <c r="F88" s="902"/>
      <c r="G88" s="197"/>
      <c r="H88" s="197"/>
      <c r="I88" s="112"/>
    </row>
    <row r="89" spans="1:9" ht="15" customHeight="1" thickBot="1">
      <c r="A89" s="93"/>
      <c r="B89" s="904" t="s">
        <v>327</v>
      </c>
      <c r="C89" s="904"/>
      <c r="D89" s="904"/>
      <c r="E89" s="904"/>
      <c r="F89" s="904"/>
      <c r="G89" s="199">
        <f>SUM(G83:G87)</f>
        <v>0</v>
      </c>
      <c r="H89" s="199">
        <f>SUM(H83:H87)</f>
        <v>0</v>
      </c>
      <c r="I89" s="199">
        <f>SUM(I83:I87)</f>
        <v>0</v>
      </c>
    </row>
    <row r="90" spans="1:9" ht="2.25" customHeight="1" thickBot="1">
      <c r="A90" s="892"/>
      <c r="B90" s="893"/>
      <c r="C90" s="893"/>
      <c r="D90" s="893"/>
      <c r="E90" s="893"/>
      <c r="F90" s="893"/>
      <c r="G90" s="893"/>
      <c r="H90" s="893"/>
      <c r="I90" s="894"/>
    </row>
    <row r="91" spans="1:9" s="57" customFormat="1" ht="15" customHeight="1">
      <c r="A91" s="122"/>
      <c r="B91" s="905" t="s">
        <v>92</v>
      </c>
      <c r="C91" s="905"/>
      <c r="D91" s="905"/>
      <c r="E91" s="905"/>
      <c r="F91" s="905"/>
      <c r="G91" s="905"/>
      <c r="H91" s="905"/>
      <c r="I91" s="906"/>
    </row>
    <row r="92" spans="1:9" s="57" customFormat="1" ht="15" customHeight="1">
      <c r="A92" s="123"/>
      <c r="B92" s="907" t="s">
        <v>68</v>
      </c>
      <c r="C92" s="907"/>
      <c r="D92" s="907"/>
      <c r="E92" s="907"/>
      <c r="F92" s="907"/>
      <c r="G92" s="907"/>
      <c r="H92" s="907"/>
      <c r="I92" s="908"/>
    </row>
    <row r="93" spans="1:9" s="57" customFormat="1" ht="0.75" customHeight="1" thickBot="1">
      <c r="A93" s="909" t="s">
        <v>69</v>
      </c>
      <c r="B93" s="910"/>
      <c r="C93" s="910"/>
      <c r="D93" s="910"/>
      <c r="E93" s="910"/>
      <c r="F93" s="910"/>
      <c r="G93" s="910"/>
      <c r="H93" s="910"/>
      <c r="I93" s="911"/>
    </row>
    <row r="94" spans="1:9" ht="1.5" customHeight="1" thickBot="1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5" customHeight="1">
      <c r="A95" s="124"/>
      <c r="B95" s="912" t="s">
        <v>70</v>
      </c>
      <c r="C95" s="912"/>
      <c r="D95" s="912"/>
      <c r="E95" s="912"/>
      <c r="F95" s="912"/>
      <c r="G95" s="125" t="s">
        <v>71</v>
      </c>
      <c r="H95" s="111" t="s">
        <v>64</v>
      </c>
      <c r="I95" s="111"/>
    </row>
    <row r="96" spans="1:9" ht="15" customHeight="1">
      <c r="A96" s="89"/>
      <c r="B96" s="893" t="s">
        <v>72</v>
      </c>
      <c r="C96" s="893"/>
      <c r="D96" s="893"/>
      <c r="E96" s="913" t="s">
        <v>73</v>
      </c>
      <c r="F96" s="913"/>
      <c r="G96" s="115" t="s">
        <v>66</v>
      </c>
      <c r="H96" s="119" t="s">
        <v>66</v>
      </c>
      <c r="I96" s="112"/>
    </row>
    <row r="97" spans="1:9" ht="15" customHeight="1">
      <c r="A97" s="89"/>
      <c r="B97" s="863" t="s">
        <v>147</v>
      </c>
      <c r="C97" s="863"/>
      <c r="D97" s="863"/>
      <c r="E97" s="863"/>
      <c r="F97" s="264">
        <v>0</v>
      </c>
      <c r="G97" s="157">
        <v>0</v>
      </c>
      <c r="H97" s="157">
        <v>0</v>
      </c>
      <c r="I97" s="112"/>
    </row>
    <row r="98" spans="1:9" ht="15" customHeight="1">
      <c r="A98" s="89"/>
      <c r="B98" s="863" t="s">
        <v>148</v>
      </c>
      <c r="C98" s="863"/>
      <c r="D98" s="863"/>
      <c r="E98" s="863"/>
      <c r="F98" s="264">
        <v>0</v>
      </c>
      <c r="G98" s="157">
        <v>0</v>
      </c>
      <c r="H98" s="157">
        <v>0</v>
      </c>
      <c r="I98" s="112"/>
    </row>
    <row r="99" spans="1:9" ht="15" customHeight="1">
      <c r="A99" s="89"/>
      <c r="B99" s="863" t="s">
        <v>149</v>
      </c>
      <c r="C99" s="863"/>
      <c r="D99" s="863"/>
      <c r="E99" s="863"/>
      <c r="F99" s="264">
        <v>0</v>
      </c>
      <c r="G99" s="157">
        <v>0</v>
      </c>
      <c r="H99" s="157">
        <v>0</v>
      </c>
      <c r="I99" s="112"/>
    </row>
    <row r="100" spans="1:9" ht="15" customHeight="1">
      <c r="A100" s="89"/>
      <c r="B100" s="863" t="s">
        <v>150</v>
      </c>
      <c r="C100" s="863"/>
      <c r="D100" s="863"/>
      <c r="E100" s="863"/>
      <c r="F100" s="264">
        <v>0</v>
      </c>
      <c r="G100" s="157">
        <v>0</v>
      </c>
      <c r="H100" s="157">
        <v>0</v>
      </c>
      <c r="I100" s="112"/>
    </row>
    <row r="101" spans="1:9" ht="15" customHeight="1">
      <c r="A101" s="89"/>
      <c r="B101" s="863" t="s">
        <v>151</v>
      </c>
      <c r="C101" s="863"/>
      <c r="D101" s="863"/>
      <c r="E101" s="863"/>
      <c r="F101" s="264">
        <v>0</v>
      </c>
      <c r="G101" s="157">
        <v>0</v>
      </c>
      <c r="H101" s="157">
        <v>0</v>
      </c>
      <c r="I101" s="112"/>
    </row>
    <row r="102" spans="1:9" ht="15" customHeight="1">
      <c r="A102" s="89"/>
      <c r="B102" s="863" t="s">
        <v>161</v>
      </c>
      <c r="C102" s="863"/>
      <c r="D102" s="863"/>
      <c r="E102" s="863"/>
      <c r="F102" s="264">
        <v>0</v>
      </c>
      <c r="G102" s="157">
        <v>0</v>
      </c>
      <c r="H102" s="157">
        <v>0</v>
      </c>
      <c r="I102" s="112"/>
    </row>
    <row r="103" spans="1:9" ht="15" customHeight="1">
      <c r="A103" s="89"/>
      <c r="B103" s="863" t="s">
        <v>152</v>
      </c>
      <c r="C103" s="863"/>
      <c r="D103" s="863"/>
      <c r="E103" s="863"/>
      <c r="F103" s="264">
        <v>0</v>
      </c>
      <c r="G103" s="157">
        <v>0</v>
      </c>
      <c r="H103" s="157">
        <v>0</v>
      </c>
      <c r="I103" s="112"/>
    </row>
    <row r="104" spans="1:9" ht="15" customHeight="1">
      <c r="A104" s="89"/>
      <c r="B104" s="863" t="s">
        <v>153</v>
      </c>
      <c r="C104" s="863"/>
      <c r="D104" s="863"/>
      <c r="E104" s="863"/>
      <c r="F104" s="264">
        <v>0</v>
      </c>
      <c r="G104" s="157">
        <v>0</v>
      </c>
      <c r="H104" s="157">
        <v>0</v>
      </c>
      <c r="I104" s="112"/>
    </row>
    <row r="105" spans="1:9" ht="15" customHeight="1">
      <c r="A105" s="89"/>
      <c r="B105" s="863" t="s">
        <v>158</v>
      </c>
      <c r="C105" s="863"/>
      <c r="D105" s="863"/>
      <c r="E105" s="863"/>
      <c r="F105" s="264">
        <v>0</v>
      </c>
      <c r="G105" s="157">
        <v>0</v>
      </c>
      <c r="H105" s="157">
        <v>0</v>
      </c>
      <c r="I105" s="112"/>
    </row>
    <row r="106" spans="1:9" ht="15" customHeight="1">
      <c r="A106" s="89"/>
      <c r="B106" s="863" t="s">
        <v>154</v>
      </c>
      <c r="C106" s="863"/>
      <c r="D106" s="863"/>
      <c r="E106" s="863"/>
      <c r="F106" s="264">
        <v>0</v>
      </c>
      <c r="G106" s="157">
        <v>0</v>
      </c>
      <c r="H106" s="157">
        <v>0</v>
      </c>
      <c r="I106" s="161"/>
    </row>
    <row r="107" spans="1:9" ht="15" customHeight="1">
      <c r="A107" s="89"/>
      <c r="B107" s="863" t="s">
        <v>155</v>
      </c>
      <c r="C107" s="863"/>
      <c r="D107" s="863"/>
      <c r="E107" s="863"/>
      <c r="F107" s="863"/>
      <c r="G107" s="109"/>
      <c r="H107" s="112"/>
      <c r="I107" s="157">
        <f>SUM(H97:H106)</f>
        <v>0</v>
      </c>
    </row>
    <row r="108" spans="1:9" ht="3" customHeight="1">
      <c r="A108" s="89"/>
      <c r="B108" s="893"/>
      <c r="C108" s="893"/>
      <c r="D108" s="893"/>
      <c r="E108" s="893"/>
      <c r="G108" s="109"/>
      <c r="H108" s="112"/>
      <c r="I108" s="158"/>
    </row>
    <row r="109" spans="1:9" ht="15" customHeight="1">
      <c r="A109" s="94">
        <v>10</v>
      </c>
      <c r="B109" s="863" t="s">
        <v>76</v>
      </c>
      <c r="C109" s="863"/>
      <c r="D109" s="863"/>
      <c r="E109" s="863"/>
      <c r="F109" s="863"/>
      <c r="G109" s="109"/>
      <c r="H109" s="112"/>
      <c r="I109" s="157"/>
    </row>
    <row r="110" spans="1:9" ht="15" customHeight="1">
      <c r="A110" s="94"/>
      <c r="B110" s="863" t="s">
        <v>77</v>
      </c>
      <c r="C110" s="863"/>
      <c r="D110" s="863"/>
      <c r="E110" s="863"/>
      <c r="F110" s="863"/>
      <c r="G110" s="109"/>
      <c r="H110" s="112"/>
      <c r="I110" s="157">
        <f>SUM(I89+I107)</f>
        <v>0</v>
      </c>
    </row>
    <row r="111" spans="1:9" ht="3" customHeight="1">
      <c r="A111" s="94"/>
      <c r="B111" s="37"/>
      <c r="C111" s="37"/>
      <c r="D111" s="37"/>
      <c r="E111" s="37"/>
      <c r="G111" s="109"/>
      <c r="H111" s="112"/>
      <c r="I111" s="158"/>
    </row>
    <row r="112" spans="1:11" ht="15" customHeight="1">
      <c r="A112" s="94">
        <v>11</v>
      </c>
      <c r="B112" s="863" t="s">
        <v>78</v>
      </c>
      <c r="C112" s="863"/>
      <c r="D112" s="863"/>
      <c r="E112" s="863"/>
      <c r="F112" s="863"/>
      <c r="G112" s="109"/>
      <c r="H112" s="112"/>
      <c r="I112" s="158">
        <f>ROUND(I56-I110,-1)</f>
        <v>0</v>
      </c>
      <c r="J112" s="53" t="s">
        <v>75</v>
      </c>
      <c r="K112" s="53" t="s">
        <v>74</v>
      </c>
    </row>
    <row r="113" spans="1:11" ht="3" customHeight="1">
      <c r="A113" s="94"/>
      <c r="B113" s="37"/>
      <c r="C113" s="37"/>
      <c r="D113" s="37"/>
      <c r="E113" s="37"/>
      <c r="G113" s="109"/>
      <c r="H113" s="112"/>
      <c r="I113" s="160"/>
      <c r="J113" s="31"/>
      <c r="K113" s="31"/>
    </row>
    <row r="114" spans="1:11" ht="15" customHeight="1">
      <c r="A114" s="94">
        <v>12</v>
      </c>
      <c r="B114" s="863" t="s">
        <v>80</v>
      </c>
      <c r="C114" s="863"/>
      <c r="D114" s="863"/>
      <c r="E114" s="863"/>
      <c r="F114" s="863"/>
      <c r="G114" s="109"/>
      <c r="H114" s="112"/>
      <c r="I114" s="159">
        <f>'INCOM CACLULATION'!H63</f>
        <v>0</v>
      </c>
      <c r="J114" s="51" t="str">
        <f>IF(I112&lt;160000,"0",IF(I112&lt;500000,(I112-160000)*0.1,IF(I112&lt;800000,((I112-500000)*0.2)+34000,((I112-800000)*0.3)+94000)))</f>
        <v>0</v>
      </c>
      <c r="K114" s="52" t="str">
        <f>IF(I112&lt;190000,"0",IF(I112&lt;500000,(I112-190000)*0.1,IF(I112&lt;800000,((I112-500000)*0.2)+31000,((I112-800000)*0.3)+91000)))</f>
        <v>0</v>
      </c>
    </row>
    <row r="115" spans="1:11" ht="3" customHeight="1">
      <c r="A115" s="94"/>
      <c r="B115" s="38"/>
      <c r="C115" s="38"/>
      <c r="D115" s="38"/>
      <c r="E115" s="38"/>
      <c r="F115" s="38"/>
      <c r="G115" s="109"/>
      <c r="H115" s="112"/>
      <c r="I115" s="112"/>
      <c r="J115" s="31"/>
      <c r="K115" s="31"/>
    </row>
    <row r="116" spans="1:13" ht="16.5" customHeight="1">
      <c r="A116" s="94">
        <v>13</v>
      </c>
      <c r="B116" s="667" t="s">
        <v>462</v>
      </c>
      <c r="C116" s="667"/>
      <c r="D116" s="667"/>
      <c r="E116" s="667"/>
      <c r="F116" s="914"/>
      <c r="G116" s="109"/>
      <c r="H116" s="112"/>
      <c r="I116" s="112"/>
      <c r="J116" s="31"/>
      <c r="K116" s="31"/>
      <c r="M116" s="71"/>
    </row>
    <row r="117" spans="1:11" ht="15" customHeight="1">
      <c r="A117" s="94"/>
      <c r="B117" s="143" t="s">
        <v>463</v>
      </c>
      <c r="C117" s="143"/>
      <c r="D117" s="143"/>
      <c r="E117" s="143"/>
      <c r="F117" s="143"/>
      <c r="G117" s="109"/>
      <c r="H117" s="248">
        <f>'INCOM CACLULATION'!H65</f>
        <v>0</v>
      </c>
      <c r="I117" s="82"/>
      <c r="J117" s="31"/>
      <c r="K117" s="31"/>
    </row>
    <row r="118" spans="1:11" ht="21.75" customHeight="1">
      <c r="A118" s="94">
        <v>14</v>
      </c>
      <c r="B118" s="684" t="s">
        <v>107</v>
      </c>
      <c r="C118" s="684"/>
      <c r="D118" s="684"/>
      <c r="E118" s="684"/>
      <c r="F118" s="684"/>
      <c r="G118" s="109"/>
      <c r="H118" s="112"/>
      <c r="I118" s="248">
        <f>'INCOM CACLULATION'!H66</f>
        <v>0</v>
      </c>
      <c r="J118" s="31"/>
      <c r="K118" s="31"/>
    </row>
    <row r="119" spans="1:11" ht="15" customHeight="1">
      <c r="A119" s="94"/>
      <c r="B119" s="863"/>
      <c r="C119" s="863"/>
      <c r="D119" s="863"/>
      <c r="E119" s="863"/>
      <c r="F119" s="863"/>
      <c r="G119" s="109"/>
      <c r="H119" s="112"/>
      <c r="I119" s="159"/>
      <c r="J119" s="31"/>
      <c r="K119" s="31"/>
    </row>
    <row r="120" spans="1:9" ht="3" customHeight="1">
      <c r="A120" s="94"/>
      <c r="B120" s="38"/>
      <c r="C120" s="38"/>
      <c r="D120" s="38"/>
      <c r="E120" s="38"/>
      <c r="F120" s="38"/>
      <c r="G120" s="109"/>
      <c r="H120" s="112"/>
      <c r="I120" s="112"/>
    </row>
    <row r="121" spans="1:11" ht="15" customHeight="1">
      <c r="A121" s="94">
        <v>15</v>
      </c>
      <c r="B121" s="863" t="s">
        <v>81</v>
      </c>
      <c r="C121" s="863"/>
      <c r="D121" s="863"/>
      <c r="E121" s="863"/>
      <c r="F121" s="863"/>
      <c r="G121" s="109"/>
      <c r="H121" s="112"/>
      <c r="I121" s="221"/>
      <c r="J121" s="31"/>
      <c r="K121" s="31"/>
    </row>
    <row r="122" spans="1:11" ht="15" customHeight="1">
      <c r="A122" s="94"/>
      <c r="B122" s="863" t="s">
        <v>160</v>
      </c>
      <c r="C122" s="863"/>
      <c r="D122" s="863"/>
      <c r="E122" s="863"/>
      <c r="F122" s="863"/>
      <c r="G122" s="109"/>
      <c r="H122" s="112"/>
      <c r="I122" s="159">
        <f>ROUND(I118*4%,2)</f>
        <v>0</v>
      </c>
      <c r="J122" s="50"/>
      <c r="K122" s="50"/>
    </row>
    <row r="123" spans="1:11" ht="3" customHeight="1">
      <c r="A123" s="94"/>
      <c r="B123" s="38"/>
      <c r="C123" s="38"/>
      <c r="D123" s="38"/>
      <c r="E123" s="38"/>
      <c r="F123" s="38"/>
      <c r="G123" s="109"/>
      <c r="H123" s="112"/>
      <c r="I123" s="221"/>
      <c r="J123" s="31"/>
      <c r="K123" s="31"/>
    </row>
    <row r="124" spans="1:11" ht="15" customHeight="1">
      <c r="A124" s="94">
        <v>16</v>
      </c>
      <c r="B124" s="863" t="s">
        <v>156</v>
      </c>
      <c r="C124" s="863"/>
      <c r="D124" s="863"/>
      <c r="E124" s="863"/>
      <c r="F124" s="863"/>
      <c r="G124" s="109"/>
      <c r="H124" s="112"/>
      <c r="I124" s="157">
        <f>ROUND(SUM(I118:I123),0)</f>
        <v>0</v>
      </c>
      <c r="J124" s="36"/>
      <c r="K124" s="36"/>
    </row>
    <row r="125" spans="1:9" ht="3" customHeight="1">
      <c r="A125" s="94"/>
      <c r="B125" s="38"/>
      <c r="C125" s="38"/>
      <c r="D125" s="38"/>
      <c r="E125" s="38"/>
      <c r="F125" s="38"/>
      <c r="G125" s="109"/>
      <c r="H125" s="112"/>
      <c r="I125" s="112"/>
    </row>
    <row r="126" spans="1:9" ht="15" customHeight="1">
      <c r="A126" s="94">
        <v>17</v>
      </c>
      <c r="B126" s="863" t="s">
        <v>82</v>
      </c>
      <c r="C126" s="863"/>
      <c r="D126" s="863"/>
      <c r="E126" s="863"/>
      <c r="F126" s="863"/>
      <c r="G126" s="109"/>
      <c r="H126" s="112"/>
      <c r="I126" s="159">
        <v>0</v>
      </c>
    </row>
    <row r="127" spans="1:9" ht="3" customHeight="1">
      <c r="A127" s="94"/>
      <c r="B127" s="38"/>
      <c r="C127" s="38"/>
      <c r="D127" s="38"/>
      <c r="E127" s="38"/>
      <c r="F127" s="38"/>
      <c r="G127" s="109"/>
      <c r="H127" s="112"/>
      <c r="I127" s="112"/>
    </row>
    <row r="128" spans="1:9" ht="15" customHeight="1">
      <c r="A128" s="94">
        <v>18</v>
      </c>
      <c r="B128" s="863" t="s">
        <v>157</v>
      </c>
      <c r="C128" s="863"/>
      <c r="D128" s="863"/>
      <c r="E128" s="863"/>
      <c r="F128" s="863"/>
      <c r="G128" s="109"/>
      <c r="H128" s="112"/>
      <c r="I128" s="159">
        <f>+I124-I126</f>
        <v>0</v>
      </c>
    </row>
    <row r="129" spans="1:9" ht="3.75" customHeight="1">
      <c r="A129" s="94"/>
      <c r="B129" s="38"/>
      <c r="C129" s="38"/>
      <c r="D129" s="38"/>
      <c r="E129" s="38"/>
      <c r="F129" s="38"/>
      <c r="G129" s="109"/>
      <c r="H129" s="112"/>
      <c r="I129" s="112"/>
    </row>
    <row r="130" spans="1:9" s="29" customFormat="1" ht="15" customHeight="1">
      <c r="A130" s="91">
        <v>19</v>
      </c>
      <c r="B130" s="684" t="s">
        <v>93</v>
      </c>
      <c r="C130" s="684"/>
      <c r="D130" s="684"/>
      <c r="E130" s="684"/>
      <c r="F130" s="684"/>
      <c r="G130" s="116"/>
      <c r="H130" s="159">
        <f>DETAILS!E43</f>
        <v>0</v>
      </c>
      <c r="I130" s="113"/>
    </row>
    <row r="131" spans="1:9" s="39" customFormat="1" ht="15" customHeight="1">
      <c r="A131" s="91"/>
      <c r="B131" s="866" t="s">
        <v>83</v>
      </c>
      <c r="C131" s="866"/>
      <c r="D131" s="866"/>
      <c r="E131" s="866"/>
      <c r="F131" s="866"/>
      <c r="G131" s="116"/>
      <c r="H131" s="113"/>
      <c r="I131" s="113"/>
    </row>
    <row r="132" spans="1:9" s="39" customFormat="1" ht="15" customHeight="1">
      <c r="A132" s="91"/>
      <c r="B132" s="866" t="s">
        <v>84</v>
      </c>
      <c r="C132" s="866"/>
      <c r="D132" s="866"/>
      <c r="E132" s="866"/>
      <c r="F132" s="866"/>
      <c r="G132" s="116"/>
      <c r="H132" s="113"/>
      <c r="I132" s="113"/>
    </row>
    <row r="133" spans="1:9" s="39" customFormat="1" ht="15" customHeight="1">
      <c r="A133" s="91"/>
      <c r="B133" s="866" t="s">
        <v>85</v>
      </c>
      <c r="C133" s="866"/>
      <c r="D133" s="866"/>
      <c r="E133" s="866"/>
      <c r="F133" s="866"/>
      <c r="G133" s="116"/>
      <c r="H133" s="159">
        <f>DETAILS!E51</f>
        <v>0</v>
      </c>
      <c r="I133" s="159">
        <f>DETAILS!E53</f>
        <v>0</v>
      </c>
    </row>
    <row r="134" spans="1:9" ht="4.5" customHeight="1">
      <c r="A134" s="95"/>
      <c r="B134" s="40"/>
      <c r="C134" s="40"/>
      <c r="D134" s="40"/>
      <c r="E134" s="40"/>
      <c r="F134" s="40"/>
      <c r="G134" s="117"/>
      <c r="H134" s="117"/>
      <c r="I134" s="121"/>
    </row>
    <row r="135" spans="1:9" s="29" customFormat="1" ht="15" customHeight="1" thickBot="1">
      <c r="A135" s="96">
        <v>20</v>
      </c>
      <c r="B135" s="904" t="s">
        <v>119</v>
      </c>
      <c r="C135" s="904"/>
      <c r="D135" s="904"/>
      <c r="E135" s="904"/>
      <c r="F135" s="904"/>
      <c r="G135" s="118"/>
      <c r="H135" s="120"/>
      <c r="I135" s="249">
        <f>+I128-I133</f>
        <v>0</v>
      </c>
    </row>
    <row r="136" spans="1:9" ht="3.75" customHeight="1">
      <c r="A136" s="916"/>
      <c r="B136" s="917"/>
      <c r="C136" s="917"/>
      <c r="D136" s="917"/>
      <c r="E136" s="917"/>
      <c r="F136" s="917"/>
      <c r="G136" s="917"/>
      <c r="H136" s="917"/>
      <c r="I136" s="918"/>
    </row>
    <row r="137" spans="1:9" ht="19.5" customHeight="1">
      <c r="A137" s="916"/>
      <c r="B137" s="917"/>
      <c r="C137" s="917"/>
      <c r="D137" s="917"/>
      <c r="E137" s="917"/>
      <c r="F137" s="917"/>
      <c r="G137" s="917"/>
      <c r="H137" s="917"/>
      <c r="I137" s="918"/>
    </row>
    <row r="138" spans="1:9" ht="3.75" customHeight="1" thickBot="1">
      <c r="A138" s="883"/>
      <c r="B138" s="884"/>
      <c r="C138" s="884"/>
      <c r="D138" s="884"/>
      <c r="E138" s="884"/>
      <c r="F138" s="884"/>
      <c r="G138" s="884"/>
      <c r="H138" s="884"/>
      <c r="I138" s="885"/>
    </row>
    <row r="139" spans="1:9" s="41" customFormat="1" ht="43.5" customHeight="1">
      <c r="A139" s="215" t="s">
        <v>86</v>
      </c>
      <c r="B139" s="216" t="s">
        <v>9</v>
      </c>
      <c r="C139" s="216" t="s">
        <v>87</v>
      </c>
      <c r="D139" s="216" t="s">
        <v>8</v>
      </c>
      <c r="E139" s="216" t="s">
        <v>7</v>
      </c>
      <c r="F139" s="216" t="s">
        <v>3</v>
      </c>
      <c r="G139" s="217" t="s">
        <v>10</v>
      </c>
      <c r="H139" s="219" t="s">
        <v>114</v>
      </c>
      <c r="I139" s="218" t="s">
        <v>11</v>
      </c>
    </row>
    <row r="140" spans="1:9" ht="15" customHeight="1">
      <c r="A140" s="97">
        <v>1</v>
      </c>
      <c r="B140" s="162">
        <f>DETAILS!E31</f>
        <v>0</v>
      </c>
      <c r="C140" s="42"/>
      <c r="D140" s="42"/>
      <c r="E140" s="162">
        <f>SUM(B140:D140)</f>
        <v>0</v>
      </c>
      <c r="F140" s="200">
        <f>+DETAILS!F31</f>
        <v>0</v>
      </c>
      <c r="G140" s="200"/>
      <c r="H140" s="201">
        <f>+DETAILS!G31</f>
        <v>0</v>
      </c>
      <c r="I140" s="98"/>
    </row>
    <row r="141" spans="1:9" ht="15" customHeight="1">
      <c r="A141" s="97">
        <v>2</v>
      </c>
      <c r="B141" s="162">
        <f>DETAILS!E32</f>
        <v>0</v>
      </c>
      <c r="C141" s="42"/>
      <c r="D141" s="42"/>
      <c r="E141" s="162">
        <f aca="true" t="shared" si="1" ref="E141:E152">SUM(B141:D141)</f>
        <v>0</v>
      </c>
      <c r="F141" s="200">
        <f>+DETAILS!F32</f>
        <v>0</v>
      </c>
      <c r="G141" s="200"/>
      <c r="H141" s="201">
        <f>+DETAILS!G32</f>
        <v>0</v>
      </c>
      <c r="I141" s="98"/>
    </row>
    <row r="142" spans="1:9" ht="15" customHeight="1">
      <c r="A142" s="97">
        <v>3</v>
      </c>
      <c r="B142" s="162">
        <f>DETAILS!E33</f>
        <v>0</v>
      </c>
      <c r="C142" s="42"/>
      <c r="D142" s="42"/>
      <c r="E142" s="162">
        <f t="shared" si="1"/>
        <v>0</v>
      </c>
      <c r="F142" s="200">
        <f>+DETAILS!F33</f>
        <v>0</v>
      </c>
      <c r="G142" s="200"/>
      <c r="H142" s="201">
        <f>+DETAILS!G33</f>
        <v>0</v>
      </c>
      <c r="I142" s="98"/>
    </row>
    <row r="143" spans="1:9" ht="15" customHeight="1">
      <c r="A143" s="97">
        <v>4</v>
      </c>
      <c r="B143" s="162">
        <f>DETAILS!E34</f>
        <v>0</v>
      </c>
      <c r="C143" s="42"/>
      <c r="D143" s="42"/>
      <c r="E143" s="162">
        <f t="shared" si="1"/>
        <v>0</v>
      </c>
      <c r="F143" s="200">
        <f>+DETAILS!F34</f>
        <v>0</v>
      </c>
      <c r="G143" s="200"/>
      <c r="H143" s="201">
        <f>+DETAILS!G34</f>
        <v>0</v>
      </c>
      <c r="I143" s="98"/>
    </row>
    <row r="144" spans="1:9" ht="15" customHeight="1">
      <c r="A144" s="97">
        <v>5</v>
      </c>
      <c r="B144" s="162">
        <f>DETAILS!E35</f>
        <v>0</v>
      </c>
      <c r="C144" s="42"/>
      <c r="D144" s="42"/>
      <c r="E144" s="162">
        <f t="shared" si="1"/>
        <v>0</v>
      </c>
      <c r="F144" s="200">
        <f>+DETAILS!F35</f>
        <v>0</v>
      </c>
      <c r="G144" s="200"/>
      <c r="H144" s="201">
        <f>+DETAILS!G35</f>
        <v>0</v>
      </c>
      <c r="I144" s="98"/>
    </row>
    <row r="145" spans="1:9" ht="15" customHeight="1">
      <c r="A145" s="97">
        <v>6</v>
      </c>
      <c r="B145" s="162">
        <f>DETAILS!E36</f>
        <v>0</v>
      </c>
      <c r="C145" s="42"/>
      <c r="D145" s="42"/>
      <c r="E145" s="162">
        <f t="shared" si="1"/>
        <v>0</v>
      </c>
      <c r="F145" s="200">
        <f>+DETAILS!F36</f>
        <v>0</v>
      </c>
      <c r="G145" s="200"/>
      <c r="H145" s="201">
        <f>+DETAILS!G36</f>
        <v>0</v>
      </c>
      <c r="I145" s="98"/>
    </row>
    <row r="146" spans="1:9" ht="15" customHeight="1">
      <c r="A146" s="97">
        <v>7</v>
      </c>
      <c r="B146" s="162">
        <f>DETAILS!E37</f>
        <v>0</v>
      </c>
      <c r="C146" s="42"/>
      <c r="D146" s="42"/>
      <c r="E146" s="162">
        <f t="shared" si="1"/>
        <v>0</v>
      </c>
      <c r="F146" s="200">
        <f>+DETAILS!F37</f>
        <v>0</v>
      </c>
      <c r="G146" s="200"/>
      <c r="H146" s="201">
        <f>+DETAILS!G37</f>
        <v>0</v>
      </c>
      <c r="I146" s="98"/>
    </row>
    <row r="147" spans="1:9" ht="15" customHeight="1">
      <c r="A147" s="97">
        <v>8</v>
      </c>
      <c r="B147" s="162">
        <f>DETAILS!E38</f>
        <v>0</v>
      </c>
      <c r="C147" s="42"/>
      <c r="D147" s="42"/>
      <c r="E147" s="162">
        <f t="shared" si="1"/>
        <v>0</v>
      </c>
      <c r="F147" s="200">
        <f>+DETAILS!F38</f>
        <v>0</v>
      </c>
      <c r="G147" s="200"/>
      <c r="H147" s="201">
        <f>+DETAILS!G38</f>
        <v>0</v>
      </c>
      <c r="I147" s="98"/>
    </row>
    <row r="148" spans="1:9" ht="15" customHeight="1">
      <c r="A148" s="97">
        <v>9</v>
      </c>
      <c r="B148" s="162">
        <f>DETAILS!E39</f>
        <v>0</v>
      </c>
      <c r="C148" s="42"/>
      <c r="D148" s="42"/>
      <c r="E148" s="162">
        <f t="shared" si="1"/>
        <v>0</v>
      </c>
      <c r="F148" s="200">
        <f>+DETAILS!F39</f>
        <v>0</v>
      </c>
      <c r="G148" s="200"/>
      <c r="H148" s="201">
        <f>+DETAILS!G39</f>
        <v>0</v>
      </c>
      <c r="I148" s="98"/>
    </row>
    <row r="149" spans="1:9" ht="15" customHeight="1">
      <c r="A149" s="97">
        <v>10</v>
      </c>
      <c r="B149" s="162">
        <f>DETAILS!E40</f>
        <v>0</v>
      </c>
      <c r="C149" s="42"/>
      <c r="D149" s="42"/>
      <c r="E149" s="162">
        <f t="shared" si="1"/>
        <v>0</v>
      </c>
      <c r="F149" s="200">
        <f>+DETAILS!F40</f>
        <v>0</v>
      </c>
      <c r="G149" s="200"/>
      <c r="H149" s="201">
        <f>+DETAILS!G40</f>
        <v>0</v>
      </c>
      <c r="I149" s="98"/>
    </row>
    <row r="150" spans="1:9" ht="15" customHeight="1">
      <c r="A150" s="97">
        <v>11</v>
      </c>
      <c r="B150" s="162">
        <f>DETAILS!E41</f>
        <v>0</v>
      </c>
      <c r="C150" s="42"/>
      <c r="D150" s="42"/>
      <c r="E150" s="162">
        <f t="shared" si="1"/>
        <v>0</v>
      </c>
      <c r="F150" s="200">
        <f>+DETAILS!F41</f>
        <v>0</v>
      </c>
      <c r="G150" s="200"/>
      <c r="H150" s="201">
        <f>+DETAILS!G41</f>
        <v>0</v>
      </c>
      <c r="I150" s="98"/>
    </row>
    <row r="151" spans="1:9" ht="15" customHeight="1" thickBot="1">
      <c r="A151" s="222">
        <v>12</v>
      </c>
      <c r="B151" s="162">
        <f>DETAILS!E42</f>
        <v>0</v>
      </c>
      <c r="C151" s="42"/>
      <c r="D151" s="42"/>
      <c r="E151" s="162">
        <f>SUM(B151:D151)</f>
        <v>0</v>
      </c>
      <c r="F151" s="200">
        <f>+DETAILS!F42</f>
        <v>0</v>
      </c>
      <c r="G151" s="200"/>
      <c r="H151" s="201">
        <f>+DETAILS!G42</f>
        <v>0</v>
      </c>
      <c r="I151" s="227"/>
    </row>
    <row r="152" spans="1:9" ht="15" customHeight="1" thickBot="1">
      <c r="A152" s="439" t="s">
        <v>429</v>
      </c>
      <c r="B152" s="223">
        <f>DETAILS!E51</f>
        <v>0</v>
      </c>
      <c r="C152" s="224"/>
      <c r="D152" s="224"/>
      <c r="E152" s="223">
        <f t="shared" si="1"/>
        <v>0</v>
      </c>
      <c r="F152" s="225"/>
      <c r="G152" s="200"/>
      <c r="H152" s="226"/>
      <c r="I152" s="227"/>
    </row>
    <row r="153" spans="1:9" ht="18.75" customHeight="1" thickBot="1">
      <c r="A153" s="251" t="s">
        <v>88</v>
      </c>
      <c r="B153" s="231">
        <f>SUM(B140:B152)</f>
        <v>0</v>
      </c>
      <c r="C153" s="231"/>
      <c r="D153" s="231"/>
      <c r="E153" s="231">
        <f>SUM(E140:E152)</f>
        <v>0</v>
      </c>
      <c r="F153" s="228"/>
      <c r="G153" s="229"/>
      <c r="H153" s="228"/>
      <c r="I153" s="230"/>
    </row>
    <row r="154" spans="1:9" ht="0.75" customHeight="1">
      <c r="A154" s="924"/>
      <c r="B154" s="925"/>
      <c r="C154" s="925"/>
      <c r="D154" s="925"/>
      <c r="E154" s="925"/>
      <c r="F154" s="925"/>
      <c r="G154" s="925"/>
      <c r="H154" s="925"/>
      <c r="I154" s="926"/>
    </row>
    <row r="155" spans="1:9" ht="19.5" customHeight="1">
      <c r="A155" s="937" t="s">
        <v>12</v>
      </c>
      <c r="B155" s="938"/>
      <c r="C155" s="938"/>
      <c r="D155" s="725">
        <f>+DETAILS!B31</f>
        <v>0</v>
      </c>
      <c r="E155" s="725"/>
      <c r="F155" s="37" t="s">
        <v>118</v>
      </c>
      <c r="G155" s="684" t="str">
        <f>CONCATENATE(DETAILS!B32,"    ",DETAILS!B33)</f>
        <v>    </v>
      </c>
      <c r="H155" s="684"/>
      <c r="I155" s="915"/>
    </row>
    <row r="156" spans="1:9" ht="3" customHeight="1">
      <c r="A156" s="927"/>
      <c r="B156" s="863"/>
      <c r="C156" s="863"/>
      <c r="D156" s="863"/>
      <c r="E156" s="863"/>
      <c r="F156" s="863"/>
      <c r="G156" s="863"/>
      <c r="H156" s="863"/>
      <c r="I156" s="928"/>
    </row>
    <row r="157" spans="1:9" ht="14.25" customHeight="1">
      <c r="A157" s="922" t="s">
        <v>109</v>
      </c>
      <c r="B157" s="923"/>
      <c r="C157" s="923"/>
      <c r="D157" s="725">
        <f>+DETAILS!B34</f>
        <v>0</v>
      </c>
      <c r="E157" s="725"/>
      <c r="F157" s="725"/>
      <c r="G157" s="202" t="s">
        <v>108</v>
      </c>
      <c r="H157" s="202"/>
      <c r="I157" s="203"/>
    </row>
    <row r="158" spans="1:9" ht="3.75" customHeight="1">
      <c r="A158" s="927"/>
      <c r="B158" s="863"/>
      <c r="C158" s="863"/>
      <c r="D158" s="863"/>
      <c r="E158" s="863"/>
      <c r="F158" s="863"/>
      <c r="G158" s="863"/>
      <c r="H158" s="863"/>
      <c r="I158" s="928"/>
    </row>
    <row r="159" spans="1:13" ht="18.75" customHeight="1">
      <c r="A159" s="922" t="s">
        <v>110</v>
      </c>
      <c r="B159" s="923"/>
      <c r="C159" s="661">
        <f>DETAILS!E53</f>
        <v>0</v>
      </c>
      <c r="D159" s="661"/>
      <c r="E159" s="929">
        <f>DETAILS!E54</f>
        <v>0</v>
      </c>
      <c r="F159" s="929"/>
      <c r="G159" s="929"/>
      <c r="H159" s="202" t="s">
        <v>111</v>
      </c>
      <c r="I159" s="203"/>
      <c r="J159" s="204"/>
      <c r="K159" s="204"/>
      <c r="L159" s="204"/>
      <c r="M159" s="204"/>
    </row>
    <row r="160" spans="1:9" ht="3.75" customHeight="1" hidden="1">
      <c r="A160" s="927"/>
      <c r="B160" s="863"/>
      <c r="C160" s="863"/>
      <c r="D160" s="863"/>
      <c r="E160" s="863"/>
      <c r="F160" s="863"/>
      <c r="G160" s="863"/>
      <c r="H160" s="863"/>
      <c r="I160" s="928"/>
    </row>
    <row r="161" spans="1:9" ht="15.75" customHeight="1">
      <c r="A161" s="919" t="s">
        <v>112</v>
      </c>
      <c r="B161" s="920"/>
      <c r="C161" s="920"/>
      <c r="D161" s="920"/>
      <c r="E161" s="920"/>
      <c r="F161" s="920"/>
      <c r="G161" s="920"/>
      <c r="H161" s="920"/>
      <c r="I161" s="921"/>
    </row>
    <row r="162" spans="1:9" ht="19.5" customHeight="1">
      <c r="A162" s="919" t="s">
        <v>113</v>
      </c>
      <c r="B162" s="920"/>
      <c r="C162" s="920"/>
      <c r="D162" s="920"/>
      <c r="E162" s="920"/>
      <c r="F162" s="920"/>
      <c r="G162" s="920"/>
      <c r="H162" s="920"/>
      <c r="I162" s="921"/>
    </row>
    <row r="163" spans="1:9" ht="6" customHeight="1">
      <c r="A163" s="892"/>
      <c r="B163" s="893"/>
      <c r="C163" s="893"/>
      <c r="D163" s="893"/>
      <c r="E163" s="893"/>
      <c r="F163" s="893"/>
      <c r="G163" s="893"/>
      <c r="H163" s="893"/>
      <c r="I163" s="894"/>
    </row>
    <row r="164" spans="1:9" ht="19.5" customHeight="1">
      <c r="A164" s="892"/>
      <c r="B164" s="893"/>
      <c r="C164" s="893"/>
      <c r="D164" s="893"/>
      <c r="E164" s="893"/>
      <c r="F164" s="684"/>
      <c r="G164" s="684"/>
      <c r="H164" s="684"/>
      <c r="I164" s="915"/>
    </row>
    <row r="165" spans="1:9" ht="81.75" customHeight="1">
      <c r="A165" s="89"/>
      <c r="B165" s="37"/>
      <c r="C165" s="37"/>
      <c r="D165" s="37"/>
      <c r="E165" s="37"/>
      <c r="F165" s="43"/>
      <c r="G165" s="43"/>
      <c r="H165" s="43"/>
      <c r="I165" s="92"/>
    </row>
    <row r="166" spans="1:9" ht="41.25" customHeight="1">
      <c r="A166" s="89"/>
      <c r="B166" s="37"/>
      <c r="C166" s="37"/>
      <c r="D166" s="37"/>
      <c r="E166" s="37"/>
      <c r="F166" s="43"/>
      <c r="G166" s="43"/>
      <c r="H166" s="43"/>
      <c r="I166" s="92"/>
    </row>
    <row r="167" spans="1:9" ht="19.5" customHeight="1">
      <c r="A167" s="930" t="s">
        <v>14</v>
      </c>
      <c r="B167" s="931"/>
      <c r="C167" s="819">
        <f>DETAILS!B7</f>
        <v>0</v>
      </c>
      <c r="D167" s="819"/>
      <c r="E167" s="819"/>
      <c r="F167" s="240" t="s">
        <v>94</v>
      </c>
      <c r="G167" s="933" t="str">
        <f>CONCATENATE(DETAILS!B31,"    ",DETAILS!B32,"   ",DETAILS!B33)</f>
        <v>       </v>
      </c>
      <c r="H167" s="933"/>
      <c r="I167" s="934"/>
    </row>
    <row r="168" spans="1:9" ht="3" customHeight="1">
      <c r="A168" s="927"/>
      <c r="B168" s="863"/>
      <c r="C168" s="863"/>
      <c r="D168" s="863"/>
      <c r="E168" s="863"/>
      <c r="F168" s="933"/>
      <c r="G168" s="933"/>
      <c r="H168" s="933"/>
      <c r="I168" s="934"/>
    </row>
    <row r="169" spans="1:9" ht="21.75" customHeight="1" thickBot="1">
      <c r="A169" s="935" t="s">
        <v>13</v>
      </c>
      <c r="B169" s="936"/>
      <c r="C169" s="703">
        <f>DETAILS!H4</f>
        <v>45382</v>
      </c>
      <c r="D169" s="704"/>
      <c r="E169" s="704"/>
      <c r="F169" s="100" t="s">
        <v>116</v>
      </c>
      <c r="G169" s="721">
        <f>+DETAILS!B34</f>
        <v>0</v>
      </c>
      <c r="H169" s="721"/>
      <c r="I169" s="932"/>
    </row>
    <row r="170" spans="1:9" ht="12.75">
      <c r="A170" s="893"/>
      <c r="B170" s="893"/>
      <c r="C170" s="893"/>
      <c r="D170" s="893"/>
      <c r="E170" s="893"/>
      <c r="F170" s="893"/>
      <c r="G170" s="893"/>
      <c r="H170" s="893"/>
      <c r="I170" s="893"/>
    </row>
    <row r="171" ht="75" customHeight="1"/>
  </sheetData>
  <sheetProtection/>
  <mergeCells count="144">
    <mergeCell ref="B102:E102"/>
    <mergeCell ref="B56:F56"/>
    <mergeCell ref="B67:F67"/>
    <mergeCell ref="B101:E101"/>
    <mergeCell ref="A169:B169"/>
    <mergeCell ref="C167:E167"/>
    <mergeCell ref="C169:E169"/>
    <mergeCell ref="A155:C155"/>
    <mergeCell ref="A158:I158"/>
    <mergeCell ref="A156:I156"/>
    <mergeCell ref="A157:C157"/>
    <mergeCell ref="A170:I170"/>
    <mergeCell ref="A168:E168"/>
    <mergeCell ref="A167:B167"/>
    <mergeCell ref="G169:I169"/>
    <mergeCell ref="G167:I167"/>
    <mergeCell ref="A163:I163"/>
    <mergeCell ref="F168:I168"/>
    <mergeCell ref="A162:I162"/>
    <mergeCell ref="C159:D159"/>
    <mergeCell ref="A159:B159"/>
    <mergeCell ref="A136:I136"/>
    <mergeCell ref="A154:I154"/>
    <mergeCell ref="A160:I160"/>
    <mergeCell ref="B121:F121"/>
    <mergeCell ref="B122:F122"/>
    <mergeCell ref="B124:F124"/>
    <mergeCell ref="B126:F126"/>
    <mergeCell ref="E159:G159"/>
    <mergeCell ref="D157:F157"/>
    <mergeCell ref="A164:E164"/>
    <mergeCell ref="B131:F131"/>
    <mergeCell ref="D155:E155"/>
    <mergeCell ref="G155:I155"/>
    <mergeCell ref="F164:I164"/>
    <mergeCell ref="B128:F128"/>
    <mergeCell ref="B130:F130"/>
    <mergeCell ref="A137:I137"/>
    <mergeCell ref="A138:I138"/>
    <mergeCell ref="A161:I161"/>
    <mergeCell ref="B132:F132"/>
    <mergeCell ref="B133:F133"/>
    <mergeCell ref="B135:F135"/>
    <mergeCell ref="B114:F114"/>
    <mergeCell ref="B119:F119"/>
    <mergeCell ref="B118:F118"/>
    <mergeCell ref="B104:E104"/>
    <mergeCell ref="B103:E103"/>
    <mergeCell ref="B108:E108"/>
    <mergeCell ref="B106:E106"/>
    <mergeCell ref="B107:F107"/>
    <mergeCell ref="B116:F116"/>
    <mergeCell ref="B109:F109"/>
    <mergeCell ref="B92:I92"/>
    <mergeCell ref="A93:I93"/>
    <mergeCell ref="B95:F95"/>
    <mergeCell ref="B97:E97"/>
    <mergeCell ref="B99:E99"/>
    <mergeCell ref="B96:D96"/>
    <mergeCell ref="E96:F96"/>
    <mergeCell ref="B100:E100"/>
    <mergeCell ref="B61:F61"/>
    <mergeCell ref="B62:F62"/>
    <mergeCell ref="B63:F63"/>
    <mergeCell ref="B86:F86"/>
    <mergeCell ref="B98:E98"/>
    <mergeCell ref="B89:F89"/>
    <mergeCell ref="B91:I91"/>
    <mergeCell ref="A90:I90"/>
    <mergeCell ref="B87:F87"/>
    <mergeCell ref="B88:F88"/>
    <mergeCell ref="B49:F49"/>
    <mergeCell ref="B50:F50"/>
    <mergeCell ref="B83:F83"/>
    <mergeCell ref="B84:F84"/>
    <mergeCell ref="B66:F66"/>
    <mergeCell ref="B85:F85"/>
    <mergeCell ref="B57:F57"/>
    <mergeCell ref="B60:F60"/>
    <mergeCell ref="B54:F54"/>
    <mergeCell ref="B35:F35"/>
    <mergeCell ref="B64:F64"/>
    <mergeCell ref="B65:F65"/>
    <mergeCell ref="B52:F52"/>
    <mergeCell ref="B58:F58"/>
    <mergeCell ref="B59:F59"/>
    <mergeCell ref="B41:F41"/>
    <mergeCell ref="B42:F42"/>
    <mergeCell ref="B47:F47"/>
    <mergeCell ref="B37:F37"/>
    <mergeCell ref="B39:F39"/>
    <mergeCell ref="G9:I9"/>
    <mergeCell ref="B26:F26"/>
    <mergeCell ref="B27:F27"/>
    <mergeCell ref="D18:F18"/>
    <mergeCell ref="A19:C19"/>
    <mergeCell ref="D19:F19"/>
    <mergeCell ref="A20:C20"/>
    <mergeCell ref="B34:F34"/>
    <mergeCell ref="D11:F11"/>
    <mergeCell ref="A3:I3"/>
    <mergeCell ref="A4:I4"/>
    <mergeCell ref="A6:F6"/>
    <mergeCell ref="G6:I6"/>
    <mergeCell ref="A5:I5"/>
    <mergeCell ref="A1:C1"/>
    <mergeCell ref="A2:C2"/>
    <mergeCell ref="G7:I7"/>
    <mergeCell ref="G8:I8"/>
    <mergeCell ref="A7:F7"/>
    <mergeCell ref="G10:I10"/>
    <mergeCell ref="A10:F10"/>
    <mergeCell ref="A9:F9"/>
    <mergeCell ref="A8:F8"/>
    <mergeCell ref="G11:I11"/>
    <mergeCell ref="G12:I12"/>
    <mergeCell ref="A12:C12"/>
    <mergeCell ref="D12:F12"/>
    <mergeCell ref="A16:C16"/>
    <mergeCell ref="D16:F16"/>
    <mergeCell ref="G13:H14"/>
    <mergeCell ref="A11:C11"/>
    <mergeCell ref="A13:F15"/>
    <mergeCell ref="I13:I14"/>
    <mergeCell ref="B46:F46"/>
    <mergeCell ref="B28:F28"/>
    <mergeCell ref="B29:F29"/>
    <mergeCell ref="A17:C17"/>
    <mergeCell ref="D17:F17"/>
    <mergeCell ref="A18:C18"/>
    <mergeCell ref="B24:F24"/>
    <mergeCell ref="B25:F25"/>
    <mergeCell ref="B31:F31"/>
    <mergeCell ref="B33:F33"/>
    <mergeCell ref="B36:F36"/>
    <mergeCell ref="B105:E105"/>
    <mergeCell ref="B110:F110"/>
    <mergeCell ref="B112:F112"/>
    <mergeCell ref="D20:F20"/>
    <mergeCell ref="B23:F23"/>
    <mergeCell ref="B53:F53"/>
    <mergeCell ref="B55:F55"/>
    <mergeCell ref="B44:F44"/>
    <mergeCell ref="B51:F51"/>
  </mergeCells>
  <printOptions/>
  <pageMargins left="0.67" right="0.2362204724409449" top="0.4330708661417323" bottom="0.3937007874015748" header="0.2362204724409449" footer="0.3937007874015748"/>
  <pageSetup horizontalDpi="600" verticalDpi="600" orientation="portrait" paperSize="9" scale="67" r:id="rId2"/>
  <rowBreaks count="1" manualBreakCount="1">
    <brk id="83" max="9" man="1"/>
  </rowBreaks>
  <colBreaks count="1" manualBreakCount="1">
    <brk id="9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2021-12-26T16:14:22Z</cp:lastPrinted>
  <dcterms:created xsi:type="dcterms:W3CDTF">2005-09-05T13:05:10Z</dcterms:created>
  <dcterms:modified xsi:type="dcterms:W3CDTF">2024-01-30T12:12:47Z</dcterms:modified>
  <cp:category/>
  <cp:version/>
  <cp:contentType/>
  <cp:contentStatus/>
</cp:coreProperties>
</file>